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4065"/>
  </bookViews>
  <sheets>
    <sheet name="Budget" sheetId="10" r:id="rId1"/>
    <sheet name="2016 Budget" sheetId="1" state="hidden" r:id="rId2"/>
    <sheet name="2015 Budget" sheetId="3" state="hidden" r:id="rId3"/>
    <sheet name="2014 Budget" sheetId="2" state="hidden" r:id="rId4"/>
    <sheet name="2014 1A" sheetId="8" state="hidden" r:id="rId5"/>
    <sheet name="2014 1B" sheetId="9" state="hidden" r:id="rId6"/>
    <sheet name="2014 A" sheetId="4" state="hidden" r:id="rId7"/>
    <sheet name="2014 B" sheetId="5" state="hidden" r:id="rId8"/>
    <sheet name="2015 A" sheetId="6" state="hidden" r:id="rId9"/>
    <sheet name="2015 B" sheetId="7" state="hidden" r:id="rId10"/>
  </sheets>
  <externalReferences>
    <externalReference r:id="rId11"/>
    <externalReference r:id="rId12"/>
    <externalReference r:id="rId13"/>
  </externalReferences>
  <definedNames>
    <definedName name="_xlnm.Print_Area" localSheetId="3">'2014 Budget'!$A$1:$M$43</definedName>
    <definedName name="_xlnm.Print_Area" localSheetId="2">'2015 Budget'!$A$1:$M$44</definedName>
    <definedName name="_xlnm.Print_Area" localSheetId="1">'2016 Budget'!$A$1:$M$43</definedName>
    <definedName name="_xlnm.Print_Area" localSheetId="0">Budget!$A$1:$M$50</definedName>
    <definedName name="_xlnm.Print_Titles" localSheetId="3">'2014 Budget'!$3:$3</definedName>
    <definedName name="_xlnm.Print_Titles" localSheetId="2">'2015 Budget'!$3:$3</definedName>
    <definedName name="_xlnm.Print_Titles" localSheetId="1">'2016 Budget'!$3:$3</definedName>
    <definedName name="_xlnm.Print_Titles" localSheetId="0">Budget!$10:$10</definedName>
  </definedNames>
  <calcPr calcId="145621"/>
</workbook>
</file>

<file path=xl/calcChain.xml><?xml version="1.0" encoding="utf-8"?>
<calcChain xmlns="http://schemas.openxmlformats.org/spreadsheetml/2006/main">
  <c r="M14" i="10" l="1"/>
  <c r="M12" i="10"/>
  <c r="M15" i="10" s="1"/>
  <c r="J12" i="10"/>
  <c r="L26" i="10"/>
  <c r="J26" i="10"/>
  <c r="I26" i="10"/>
  <c r="G26" i="10"/>
  <c r="G6" i="10"/>
  <c r="G7" i="10" s="1"/>
  <c r="I6" i="10"/>
  <c r="J13" i="10" s="1"/>
  <c r="J15" i="10" s="1"/>
  <c r="I7" i="10"/>
  <c r="E7" i="10"/>
  <c r="C7" i="10"/>
  <c r="B5" i="10"/>
  <c r="B7" i="10" s="1"/>
  <c r="L46" i="10"/>
  <c r="J46" i="10"/>
  <c r="I46" i="10"/>
  <c r="G46" i="10"/>
  <c r="E46" i="10"/>
  <c r="C46" i="10"/>
  <c r="B46" i="10"/>
  <c r="L36" i="10"/>
  <c r="J36" i="10"/>
  <c r="I36" i="10"/>
  <c r="G36" i="10"/>
  <c r="E36" i="10"/>
  <c r="C36" i="10"/>
  <c r="B36" i="10"/>
  <c r="E26" i="10"/>
  <c r="C26" i="10"/>
  <c r="B26" i="10"/>
  <c r="B49" i="10" s="1"/>
  <c r="I15" i="10"/>
  <c r="G15" i="10"/>
  <c r="E15" i="10"/>
  <c r="C15" i="10"/>
  <c r="B13" i="10"/>
  <c r="B15" i="10" s="1"/>
  <c r="C49" i="10" l="1"/>
  <c r="C50" i="10" s="1"/>
  <c r="J49" i="10"/>
  <c r="J50" i="10" s="1"/>
  <c r="E49" i="10"/>
  <c r="G49" i="10"/>
  <c r="G50" i="10" s="1"/>
  <c r="I49" i="10"/>
  <c r="I50" i="10" s="1"/>
  <c r="L15" i="10" s="1"/>
  <c r="L49" i="10"/>
  <c r="B50" i="10"/>
  <c r="E50" i="10"/>
  <c r="J18" i="3"/>
  <c r="I18" i="3"/>
  <c r="G18" i="3"/>
  <c r="L50" i="10" l="1"/>
  <c r="E50" i="9"/>
  <c r="E44" i="9"/>
  <c r="E36" i="9"/>
  <c r="B56" i="8"/>
  <c r="B55" i="8"/>
  <c r="B50" i="8"/>
  <c r="M45" i="10" s="1"/>
  <c r="B49" i="8"/>
  <c r="M35" i="10" s="1"/>
  <c r="B45" i="8"/>
  <c r="B37" i="8"/>
  <c r="B28" i="8"/>
  <c r="B26" i="8"/>
  <c r="M22" i="10" s="1"/>
  <c r="B24" i="8"/>
  <c r="M20" i="10" s="1"/>
  <c r="B23" i="8"/>
  <c r="B19" i="8"/>
  <c r="E38" i="7"/>
  <c r="E32" i="7"/>
  <c r="E24" i="7"/>
  <c r="B56" i="6"/>
  <c r="B55" i="6"/>
  <c r="B52" i="6"/>
  <c r="B38" i="6"/>
  <c r="B33" i="6"/>
  <c r="B29" i="6"/>
  <c r="B27" i="6"/>
  <c r="B24" i="6"/>
  <c r="B19" i="6"/>
  <c r="E58" i="5"/>
  <c r="E52" i="5"/>
  <c r="E44" i="5"/>
  <c r="B56" i="4"/>
  <c r="B55" i="4"/>
  <c r="B49" i="4"/>
  <c r="B45" i="4"/>
  <c r="B40" i="4"/>
  <c r="B24" i="4"/>
  <c r="B23" i="4"/>
  <c r="B30" i="4" s="1"/>
  <c r="B19" i="4"/>
  <c r="M40" i="3"/>
  <c r="L40" i="3"/>
  <c r="J40" i="3"/>
  <c r="I40" i="3"/>
  <c r="G40" i="3"/>
  <c r="E40" i="3"/>
  <c r="C40" i="3"/>
  <c r="B40" i="3"/>
  <c r="M29" i="3"/>
  <c r="L29" i="3"/>
  <c r="J29" i="3"/>
  <c r="I29" i="3"/>
  <c r="G29" i="3"/>
  <c r="E29" i="3"/>
  <c r="C29" i="3"/>
  <c r="B29" i="3"/>
  <c r="M18" i="3"/>
  <c r="M43" i="3" s="1"/>
  <c r="L18" i="3"/>
  <c r="L43" i="3" s="1"/>
  <c r="I43" i="3"/>
  <c r="G43" i="3"/>
  <c r="E18" i="3"/>
  <c r="E43" i="3" s="1"/>
  <c r="C18" i="3"/>
  <c r="C43" i="3" s="1"/>
  <c r="B18" i="3"/>
  <c r="B43" i="3" s="1"/>
  <c r="M9" i="3"/>
  <c r="M44" i="3" s="1"/>
  <c r="J9" i="3"/>
  <c r="I9" i="3"/>
  <c r="G9" i="3"/>
  <c r="E9" i="3"/>
  <c r="C9" i="3"/>
  <c r="B7" i="3"/>
  <c r="B9" i="3" s="1"/>
  <c r="B44" i="3" s="1"/>
  <c r="B40" i="6" l="1"/>
  <c r="B52" i="4"/>
  <c r="B54" i="4" s="1"/>
  <c r="B57" i="4" s="1"/>
  <c r="B59" i="4" s="1"/>
  <c r="M39" i="10"/>
  <c r="B30" i="8"/>
  <c r="M19" i="10"/>
  <c r="M26" i="10" s="1"/>
  <c r="B40" i="8"/>
  <c r="B54" i="8" s="1"/>
  <c r="B57" i="8" s="1"/>
  <c r="B59" i="8" s="1"/>
  <c r="M33" i="10"/>
  <c r="M36" i="10" s="1"/>
  <c r="B30" i="6"/>
  <c r="B52" i="8"/>
  <c r="M40" i="10"/>
  <c r="M46" i="10" s="1"/>
  <c r="I44" i="3"/>
  <c r="L5" i="3" s="1"/>
  <c r="L9" i="3" s="1"/>
  <c r="L44" i="3" s="1"/>
  <c r="J43" i="3"/>
  <c r="J44" i="3" s="1"/>
  <c r="C44" i="3"/>
  <c r="E44" i="3"/>
  <c r="G44" i="3"/>
  <c r="B54" i="6" l="1"/>
  <c r="B57" i="6" s="1"/>
  <c r="B59" i="6" s="1"/>
  <c r="M49" i="10"/>
  <c r="M50" i="10" s="1"/>
  <c r="L5" i="2"/>
  <c r="B7" i="2"/>
  <c r="B9" i="2"/>
  <c r="C9" i="2"/>
  <c r="E9" i="2"/>
  <c r="G9" i="2"/>
  <c r="I9" i="2"/>
  <c r="J9" i="2"/>
  <c r="L9" i="2"/>
  <c r="M9" i="2"/>
  <c r="B17" i="2"/>
  <c r="B42" i="2" s="1"/>
  <c r="B43" i="2" s="1"/>
  <c r="C17" i="2"/>
  <c r="E17" i="2"/>
  <c r="G17" i="2"/>
  <c r="I17" i="2"/>
  <c r="J17" i="2"/>
  <c r="L17" i="2"/>
  <c r="M17" i="2"/>
  <c r="B28" i="2"/>
  <c r="C28" i="2"/>
  <c r="E28" i="2"/>
  <c r="G28" i="2"/>
  <c r="I28" i="2"/>
  <c r="J28" i="2"/>
  <c r="L28" i="2"/>
  <c r="M28" i="2"/>
  <c r="B39" i="2"/>
  <c r="C39" i="2"/>
  <c r="E39" i="2"/>
  <c r="G39" i="2"/>
  <c r="I39" i="2"/>
  <c r="I42" i="2" s="1"/>
  <c r="I43" i="2" s="1"/>
  <c r="J39" i="2"/>
  <c r="L39" i="2"/>
  <c r="M39" i="2"/>
  <c r="C42" i="2"/>
  <c r="E42" i="2"/>
  <c r="G42" i="2"/>
  <c r="J42" i="2"/>
  <c r="L42" i="2"/>
  <c r="M42" i="2"/>
  <c r="C43" i="2"/>
  <c r="E43" i="2"/>
  <c r="G43" i="2"/>
  <c r="J43" i="2"/>
  <c r="L43" i="2"/>
  <c r="M43" i="2"/>
  <c r="J9" i="1" l="1"/>
  <c r="B9" i="1"/>
  <c r="C9" i="1"/>
  <c r="E9" i="1"/>
  <c r="G9" i="1"/>
  <c r="I9" i="1"/>
  <c r="M9" i="1"/>
  <c r="B7" i="1" l="1"/>
  <c r="B17" i="1" l="1"/>
  <c r="C17" i="1"/>
  <c r="C42" i="1" s="1"/>
  <c r="E17" i="1"/>
  <c r="G17" i="1"/>
  <c r="B28" i="1"/>
  <c r="C28" i="1"/>
  <c r="E28" i="1"/>
  <c r="G28" i="1"/>
  <c r="I28" i="1"/>
  <c r="J28" i="1"/>
  <c r="L28" i="1"/>
  <c r="M28" i="1"/>
  <c r="B39" i="1"/>
  <c r="C39" i="1"/>
  <c r="E39" i="1"/>
  <c r="G39" i="1"/>
  <c r="I39" i="1"/>
  <c r="J39" i="1"/>
  <c r="L39" i="1"/>
  <c r="M39" i="1"/>
  <c r="G42" i="1" l="1"/>
  <c r="G43" i="1" s="1"/>
  <c r="B42" i="1"/>
  <c r="B43" i="1" s="1"/>
  <c r="E42" i="1"/>
  <c r="E43" i="1" s="1"/>
  <c r="C43" i="1"/>
  <c r="I17" i="1"/>
  <c r="I42" i="1" s="1"/>
  <c r="I43" i="1" l="1"/>
  <c r="L5" i="1" s="1"/>
  <c r="L9" i="1" s="1"/>
  <c r="J17" i="1"/>
  <c r="J42" i="1" s="1"/>
  <c r="J43" i="1" l="1"/>
  <c r="L17" i="1"/>
  <c r="L42" i="1" s="1"/>
  <c r="L43" i="1" l="1"/>
  <c r="M17" i="1"/>
  <c r="M42" i="1" s="1"/>
  <c r="M43" i="1" l="1"/>
</calcChain>
</file>

<file path=xl/sharedStrings.xml><?xml version="1.0" encoding="utf-8"?>
<sst xmlns="http://schemas.openxmlformats.org/spreadsheetml/2006/main" count="512" uniqueCount="218">
  <si>
    <t>Interest/dividends</t>
  </si>
  <si>
    <t>Cash short/extra</t>
  </si>
  <si>
    <t>Home totals</t>
  </si>
  <si>
    <r>
      <t>E</t>
    </r>
    <r>
      <rPr>
        <b/>
        <sz val="12"/>
        <rFont val="Tahoma"/>
        <family val="2"/>
      </rPr>
      <t>XPENSES</t>
    </r>
  </si>
  <si>
    <t>Total expenses</t>
  </si>
  <si>
    <t>Jan-Jun 2013</t>
  </si>
  <si>
    <t>Jul-Dec 2013</t>
  </si>
  <si>
    <t>6 Year Avg</t>
  </si>
  <si>
    <t>Rebates</t>
  </si>
  <si>
    <t>Investment</t>
  </si>
  <si>
    <t>Asset Totals</t>
  </si>
  <si>
    <t>Meeting Expenses</t>
  </si>
  <si>
    <t>General Meetings</t>
  </si>
  <si>
    <t>Executive Meetings</t>
  </si>
  <si>
    <t>Education</t>
  </si>
  <si>
    <t xml:space="preserve">Negotiation </t>
  </si>
  <si>
    <t>Socials</t>
  </si>
  <si>
    <t>Operational Expenses</t>
  </si>
  <si>
    <t>Postage</t>
  </si>
  <si>
    <t>Bank Charges</t>
  </si>
  <si>
    <t>Phone</t>
  </si>
  <si>
    <t>Web</t>
  </si>
  <si>
    <t>Office Supplies</t>
  </si>
  <si>
    <t>Printing</t>
  </si>
  <si>
    <t>Petty Cash</t>
  </si>
  <si>
    <t>Stipend</t>
  </si>
  <si>
    <t>Negotiation Stipend</t>
  </si>
  <si>
    <t>Contributions to Area Council</t>
  </si>
  <si>
    <t>Labour Council Dues</t>
  </si>
  <si>
    <t>Officer Renumeration</t>
  </si>
  <si>
    <t>Misc Donation</t>
  </si>
  <si>
    <t>Strike Donation</t>
  </si>
  <si>
    <t>Retirement Gifts</t>
  </si>
  <si>
    <t>Renumeration/Donations</t>
  </si>
  <si>
    <t>Renumeration/Donations Totals</t>
  </si>
  <si>
    <t>Operational Expense Totals</t>
  </si>
  <si>
    <t>Bank Account Carry over</t>
  </si>
  <si>
    <t>Income/Revenue</t>
  </si>
  <si>
    <t>Membership Engagement</t>
  </si>
  <si>
    <t>OPSEU Local 598 2016 Budget</t>
  </si>
  <si>
    <t>Proposed 2016</t>
  </si>
  <si>
    <t>Proposed Jan-Jun 2016</t>
  </si>
  <si>
    <t>Actual Jan-Jun 2016</t>
  </si>
  <si>
    <t>Proposed Jul-Dec 2016</t>
  </si>
  <si>
    <t>Actual Jul-Dec 2016</t>
  </si>
  <si>
    <t>Membership Retention</t>
  </si>
  <si>
    <t>Actual Jul-Dec 2014</t>
  </si>
  <si>
    <t>Proposed Jul-Dec 2014</t>
  </si>
  <si>
    <t>Actual Jan-Jun 2014</t>
  </si>
  <si>
    <t>Proposed Jan-Jun 2014</t>
  </si>
  <si>
    <t>Proposed 2014</t>
  </si>
  <si>
    <t>OPSEU Local 598 2014 Budget</t>
  </si>
  <si>
    <t>OPSEU Local 598 2015 Budget</t>
  </si>
  <si>
    <t>Proposed 2015</t>
  </si>
  <si>
    <t>Proposed Jan-Jun 2015</t>
  </si>
  <si>
    <t>Actual Jan-Jun 2015</t>
  </si>
  <si>
    <t>Proposed Jul-Dec 2015</t>
  </si>
  <si>
    <t>Actual Jul-Dec 2015</t>
  </si>
  <si>
    <t>SCHEDULE "A"</t>
  </si>
  <si>
    <t>LOCAL 598</t>
  </si>
  <si>
    <t>Statement for the period from July 1, 2014 to December 31, 2014</t>
  </si>
  <si>
    <t>Actual</t>
  </si>
  <si>
    <t>Budget</t>
  </si>
  <si>
    <t>BANK OPEN BALANCE</t>
  </si>
  <si>
    <t>Chequing Account No. 1970-0000347</t>
  </si>
  <si>
    <t>Savings Account No.</t>
  </si>
  <si>
    <t>Add Income:</t>
  </si>
  <si>
    <t>1970-0000347</t>
  </si>
  <si>
    <t>Rebate(s) from Head Office</t>
  </si>
  <si>
    <t>Other - GIC Maturity</t>
  </si>
  <si>
    <t>Interest</t>
  </si>
  <si>
    <t>Total Bank Balance(s) Income (X)</t>
  </si>
  <si>
    <t>LESS DISBURSEMENTS:</t>
  </si>
  <si>
    <t>MEETING EXPENSES:</t>
  </si>
  <si>
    <t xml:space="preserve">  General Membership</t>
  </si>
  <si>
    <t xml:space="preserve">  Executive</t>
  </si>
  <si>
    <t xml:space="preserve">  Educationals</t>
  </si>
  <si>
    <t xml:space="preserve">  Unit or Negotiating</t>
  </si>
  <si>
    <t xml:space="preserve">  Socials</t>
  </si>
  <si>
    <t xml:space="preserve">  Alternates/Observers expenses - Convention</t>
  </si>
  <si>
    <t xml:space="preserve">  Other meeting expenses </t>
  </si>
  <si>
    <t xml:space="preserve">     TOTAL</t>
  </si>
  <si>
    <t xml:space="preserve">OPERATING EXPENSES: </t>
  </si>
  <si>
    <t xml:space="preserve">  Postage</t>
  </si>
  <si>
    <t xml:space="preserve">  Bank Charges</t>
  </si>
  <si>
    <t xml:space="preserve">  Telephone</t>
  </si>
  <si>
    <t xml:space="preserve">  Petty Cash</t>
  </si>
  <si>
    <t xml:space="preserve">  Other Supplies and Printing</t>
  </si>
  <si>
    <t xml:space="preserve">  Other Operating Expenses </t>
  </si>
  <si>
    <t xml:space="preserve">  Domain Renewal</t>
  </si>
  <si>
    <t xml:space="preserve">OTHER EXPENSES:   </t>
  </si>
  <si>
    <t xml:space="preserve">  Contributions to Area Councils</t>
  </si>
  <si>
    <t xml:space="preserve">  Labour Council Dues</t>
  </si>
  <si>
    <t xml:space="preserve">  Steward Expenses - Stipends</t>
  </si>
  <si>
    <t xml:space="preserve">  Officer's Remuneration</t>
  </si>
  <si>
    <t xml:space="preserve">  Strike and Other Donations</t>
  </si>
  <si>
    <t xml:space="preserve">  Investment</t>
  </si>
  <si>
    <t xml:space="preserve">  Other Expenses Member Engagement</t>
  </si>
  <si>
    <t>Retiree Gift Cards - $200 each</t>
  </si>
  <si>
    <t xml:space="preserve">      TOTAL    </t>
  </si>
  <si>
    <t xml:space="preserve">Disbursements  </t>
  </si>
  <si>
    <t>Less: Cheques Issued in current period but not cashed in this period</t>
  </si>
  <si>
    <t>Add: Cheques Issued in prior period but cashed in this period</t>
  </si>
  <si>
    <t>Total Disbursments (Y)</t>
  </si>
  <si>
    <t>Closing Bank Balance                                (Deduct Y from X)</t>
  </si>
  <si>
    <t>Schedule "A" and "B" are provided to assist the Local Trustees in making their report to</t>
  </si>
  <si>
    <t>the Executive of the Local and must be forwarded to your Regional Office with each</t>
  </si>
  <si>
    <t>Audit Report</t>
  </si>
  <si>
    <t>SCHEDULE "B"</t>
  </si>
  <si>
    <t>July 1, 2014 to December 31, 2014</t>
  </si>
  <si>
    <t>Cheque No.</t>
  </si>
  <si>
    <t>Date</t>
  </si>
  <si>
    <t>Payable To</t>
  </si>
  <si>
    <t>Explanation</t>
  </si>
  <si>
    <t>Amount ($)</t>
  </si>
  <si>
    <t>Maria Pelonero</t>
  </si>
  <si>
    <t>July LEC/Gen Mtg</t>
  </si>
  <si>
    <t>Jeff Billard</t>
  </si>
  <si>
    <t>Lunch with OPSEU Rep</t>
  </si>
  <si>
    <t>Aug LEC Mtg</t>
  </si>
  <si>
    <t>Susan Reynolds</t>
  </si>
  <si>
    <t>Laptop</t>
  </si>
  <si>
    <t>Sept LEC/Pre-Elec/Edvantage Mtg</t>
  </si>
  <si>
    <t>2014 Stipend</t>
  </si>
  <si>
    <t>Stephen Campbell</t>
  </si>
  <si>
    <t>Angie Sharma-Lowe</t>
  </si>
  <si>
    <t>Jeya George</t>
  </si>
  <si>
    <t>Maria Piccione</t>
  </si>
  <si>
    <t>Alex Arkanov</t>
  </si>
  <si>
    <t>Cheryl Brunne</t>
  </si>
  <si>
    <t>Erica Hinds</t>
  </si>
  <si>
    <t>Giselle Amann</t>
  </si>
  <si>
    <t>Jim Quigley</t>
  </si>
  <si>
    <t>Lori Nave</t>
  </si>
  <si>
    <t>Mal Heer</t>
  </si>
  <si>
    <t>Philip Hoyt</t>
  </si>
  <si>
    <t>Peter Argiriou</t>
  </si>
  <si>
    <t>Raul Varillas</t>
  </si>
  <si>
    <t>Swire Chin</t>
  </si>
  <si>
    <t>Troy McKenzie</t>
  </si>
  <si>
    <t>Geeta Singh</t>
  </si>
  <si>
    <t>Jamie Sim</t>
  </si>
  <si>
    <t>Oct LEC Mtg</t>
  </si>
  <si>
    <t>General Election Mtg</t>
  </si>
  <si>
    <t>Engagement</t>
  </si>
  <si>
    <t>Charlotte Marchildon</t>
  </si>
  <si>
    <t>Retiree Gift</t>
  </si>
  <si>
    <t>Nov LEC Mtg</t>
  </si>
  <si>
    <t>Absolute Soccer</t>
  </si>
  <si>
    <t>Soccer Sponsorship</t>
  </si>
  <si>
    <t>Edvantage Card Drive</t>
  </si>
  <si>
    <t>Dec LEC Mtg</t>
  </si>
  <si>
    <t>TOTAL</t>
  </si>
  <si>
    <t xml:space="preserve">        </t>
  </si>
  <si>
    <t xml:space="preserve"> </t>
  </si>
  <si>
    <t>Cheques from prior period, cashed in this period</t>
  </si>
  <si>
    <t>Below Zero - Ice Cream</t>
  </si>
  <si>
    <t>Ice Cream &amp; Ideas Event</t>
  </si>
  <si>
    <t>Total</t>
  </si>
  <si>
    <t>Cheques Issued but not cashed in this period</t>
  </si>
  <si>
    <t xml:space="preserve">Receipts and supporting documents for all of the above to be retained as part of the Local </t>
  </si>
  <si>
    <t>financial records.</t>
  </si>
  <si>
    <t>If requested, Head Office will assist with any questions or problems pertaining to the Local's finances</t>
  </si>
  <si>
    <t>REVISED July 2011</t>
  </si>
  <si>
    <t>Statement for the period from January 1, 2014 to June 30, 2014</t>
  </si>
  <si>
    <t xml:space="preserve">Other - </t>
  </si>
  <si>
    <t>January  1 2015, 2014 to June 30, 2015</t>
  </si>
  <si>
    <t>Meal forJan LEC Mtg</t>
  </si>
  <si>
    <t>Meal for Feb LEC Mtg</t>
  </si>
  <si>
    <t>Parking</t>
  </si>
  <si>
    <t>Meal for March LEC Mtg</t>
  </si>
  <si>
    <t>Gen. Membership Celebration</t>
  </si>
  <si>
    <t>Mahamoud Hossain</t>
  </si>
  <si>
    <t>Operating/Local 598 Website</t>
  </si>
  <si>
    <t>Robert Simmons</t>
  </si>
  <si>
    <t>Postage for TARS Submission</t>
  </si>
  <si>
    <t>Marija Sunara</t>
  </si>
  <si>
    <t>Meal for April LEC Mtg</t>
  </si>
  <si>
    <t>Meal for May LEC Mtg</t>
  </si>
  <si>
    <t>`</t>
  </si>
  <si>
    <t xml:space="preserve">  Other Expenses Member Retention</t>
  </si>
  <si>
    <t>January 2014 to June 2014</t>
  </si>
  <si>
    <t>Hang Ups</t>
  </si>
  <si>
    <t>Swag</t>
  </si>
  <si>
    <t>Office Supplies/Printing</t>
  </si>
  <si>
    <t>CANCELLED</t>
  </si>
  <si>
    <t>Coffee/Contracts and Caucus</t>
  </si>
  <si>
    <t>Jan LEC Lunch /Priority Setting</t>
  </si>
  <si>
    <t>Caucuses/Survey Monkey</t>
  </si>
  <si>
    <t>Select Sandwich</t>
  </si>
  <si>
    <t>Coffee/Contracts Cookies</t>
  </si>
  <si>
    <t>Coffee/Contracts</t>
  </si>
  <si>
    <t>Feb LEC Lunch</t>
  </si>
  <si>
    <t>Neg Misc &amp; Survey Monkey</t>
  </si>
  <si>
    <t>Retiree(s) 3 members</t>
  </si>
  <si>
    <t>Caucus/Bargaining</t>
  </si>
  <si>
    <t>Ambassador &amp; Starbucks</t>
  </si>
  <si>
    <t>Mar LEC Lunch</t>
  </si>
  <si>
    <t>Bargaining Expenses</t>
  </si>
  <si>
    <t>May LEC Lunch</t>
  </si>
  <si>
    <t>Apr LEC Lunch</t>
  </si>
  <si>
    <t>Convention- Taxi</t>
  </si>
  <si>
    <t>Kathy Smith</t>
  </si>
  <si>
    <t>Replacement Retiree Gift</t>
  </si>
  <si>
    <t>June LEC Lunch</t>
  </si>
  <si>
    <t>2013 Stipend</t>
  </si>
  <si>
    <t>Meeting Totals</t>
  </si>
  <si>
    <t>Other Meeting</t>
  </si>
  <si>
    <t>Assets</t>
  </si>
  <si>
    <t>Chequing Account</t>
  </si>
  <si>
    <t>GIC Investments</t>
  </si>
  <si>
    <t>Revenue Totals</t>
  </si>
  <si>
    <t>Actual        Jan-Jun 2015</t>
  </si>
  <si>
    <t>Other</t>
  </si>
  <si>
    <t>Proposed     Jan-Jun 2015</t>
  </si>
  <si>
    <t>Actual    2014</t>
  </si>
  <si>
    <t>Proposed          2016</t>
  </si>
  <si>
    <t>Convention/Regional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</si>
</sst>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  <numFmt numFmtId="165" formatCode="[$-409]d\-mmm\-yy;@"/>
    <numFmt numFmtId="166" formatCode="mm/dd/yy;@"/>
    <numFmt numFmtId="167" formatCode="_-&quot;$&quot;* #,##0.00_-;\-&quot;$&quot;* #,##0.00_-;_-&quot;$&quot;* &quot;-&quot;??_-;_-@_-"/>
    <numFmt numFmtId="168" formatCode="[$-409]mmmm\ d\,\ yyyy;@"/>
  </numFmts>
  <fonts count="23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b/>
      <sz val="12"/>
      <name val="Tahoma"/>
      <family val="2"/>
    </font>
    <font>
      <b/>
      <sz val="20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10"/>
      <name val="Arial"/>
    </font>
    <font>
      <b/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47">
    <xf numFmtId="0" fontId="0" fillId="0" borderId="0" xfId="0"/>
    <xf numFmtId="0" fontId="1" fillId="0" borderId="1" xfId="0" applyFont="1" applyFill="1" applyBorder="1" applyAlignment="1"/>
    <xf numFmtId="0" fontId="4" fillId="0" borderId="2" xfId="0" applyFont="1" applyFill="1" applyBorder="1" applyAlignment="1" applyProtection="1">
      <protection locked="0" hidden="1"/>
    </xf>
    <xf numFmtId="40" fontId="6" fillId="0" borderId="3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3" xfId="0" applyNumberFormat="1" applyFont="1" applyFill="1" applyBorder="1" applyAlignment="1" applyProtection="1">
      <protection locked="0" hidden="1"/>
    </xf>
    <xf numFmtId="0" fontId="6" fillId="0" borderId="4" xfId="0" applyFont="1" applyFill="1" applyBorder="1" applyAlignment="1" applyProtection="1">
      <protection locked="0" hidden="1"/>
    </xf>
    <xf numFmtId="0" fontId="6" fillId="2" borderId="4" xfId="0" applyFont="1" applyFill="1" applyBorder="1" applyAlignment="1" applyProtection="1">
      <protection locked="0" hidden="1"/>
    </xf>
    <xf numFmtId="0" fontId="11" fillId="0" borderId="1" xfId="0" applyFont="1" applyFill="1" applyBorder="1" applyAlignment="1"/>
    <xf numFmtId="0" fontId="5" fillId="0" borderId="4" xfId="0" applyFont="1" applyFill="1" applyBorder="1" applyAlignment="1" applyProtection="1">
      <protection locked="0" hidden="1"/>
    </xf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3" fillId="0" borderId="5" xfId="0" applyFont="1" applyFill="1" applyBorder="1" applyAlignment="1"/>
    <xf numFmtId="0" fontId="10" fillId="0" borderId="6" xfId="0" applyFont="1" applyFill="1" applyBorder="1" applyAlignment="1">
      <alignment horizontal="center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3" xfId="0" applyNumberFormat="1" applyFont="1" applyFill="1" applyBorder="1" applyAlignment="1" applyProtection="1">
      <protection hidden="1"/>
    </xf>
    <xf numFmtId="40" fontId="6" fillId="3" borderId="3" xfId="0" applyNumberFormat="1" applyFont="1" applyFill="1" applyBorder="1" applyAlignment="1" applyProtection="1">
      <protection hidden="1"/>
    </xf>
    <xf numFmtId="40" fontId="8" fillId="4" borderId="7" xfId="0" applyNumberFormat="1" applyFont="1" applyFill="1" applyBorder="1" applyAlignment="1">
      <alignment horizontal="centerContinuous"/>
    </xf>
    <xf numFmtId="40" fontId="9" fillId="0" borderId="7" xfId="0" applyNumberFormat="1" applyFont="1" applyFill="1" applyBorder="1" applyAlignment="1">
      <alignment horizontal="centerContinuous"/>
    </xf>
    <xf numFmtId="40" fontId="9" fillId="0" borderId="7" xfId="0" applyNumberFormat="1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vertical="center"/>
      <protection locked="0" hidden="1"/>
    </xf>
    <xf numFmtId="0" fontId="6" fillId="6" borderId="4" xfId="0" applyFont="1" applyFill="1" applyBorder="1" applyAlignment="1" applyProtection="1">
      <protection locked="0" hidden="1"/>
    </xf>
    <xf numFmtId="40" fontId="6" fillId="6" borderId="3" xfId="0" applyNumberFormat="1" applyFont="1" applyFill="1" applyBorder="1" applyAlignment="1" applyProtection="1">
      <protection locked="0" hidden="1"/>
    </xf>
    <xf numFmtId="40" fontId="5" fillId="3" borderId="3" xfId="0" applyNumberFormat="1" applyFont="1" applyFill="1" applyBorder="1" applyAlignment="1" applyProtection="1">
      <alignment wrapText="1"/>
      <protection hidden="1"/>
    </xf>
    <xf numFmtId="44" fontId="11" fillId="0" borderId="1" xfId="1" applyFont="1" applyFill="1" applyBorder="1" applyAlignment="1"/>
    <xf numFmtId="44" fontId="9" fillId="0" borderId="7" xfId="1" applyFont="1" applyFill="1" applyBorder="1" applyAlignment="1">
      <alignment horizontal="centerContinuous" wrapText="1"/>
    </xf>
    <xf numFmtId="44" fontId="8" fillId="4" borderId="7" xfId="1" applyFont="1" applyFill="1" applyBorder="1" applyAlignment="1">
      <alignment horizontal="centerContinuous" wrapText="1"/>
    </xf>
    <xf numFmtId="44" fontId="9" fillId="0" borderId="7" xfId="1" applyFont="1" applyFill="1" applyBorder="1" applyAlignment="1">
      <alignment horizontal="center" wrapText="1"/>
    </xf>
    <xf numFmtId="44" fontId="9" fillId="6" borderId="7" xfId="1" applyFont="1" applyFill="1" applyBorder="1" applyAlignment="1">
      <alignment horizontal="centerContinuous" wrapText="1"/>
    </xf>
    <xf numFmtId="44" fontId="6" fillId="0" borderId="3" xfId="1" applyFont="1" applyFill="1" applyBorder="1" applyAlignment="1" applyProtection="1">
      <protection locked="0" hidden="1"/>
    </xf>
    <xf numFmtId="44" fontId="6" fillId="6" borderId="3" xfId="1" applyFont="1" applyFill="1" applyBorder="1" applyAlignment="1" applyProtection="1">
      <protection locked="0" hidden="1"/>
    </xf>
    <xf numFmtId="44" fontId="6" fillId="2" borderId="3" xfId="1" applyFont="1" applyFill="1" applyBorder="1" applyAlignment="1" applyProtection="1">
      <protection locked="0" hidden="1"/>
    </xf>
    <xf numFmtId="44" fontId="5" fillId="3" borderId="3" xfId="1" applyFont="1" applyFill="1" applyBorder="1" applyAlignment="1" applyProtection="1">
      <protection hidden="1"/>
    </xf>
    <xf numFmtId="44" fontId="5" fillId="6" borderId="3" xfId="1" applyFont="1" applyFill="1" applyBorder="1" applyAlignment="1" applyProtection="1">
      <protection hidden="1"/>
    </xf>
    <xf numFmtId="44" fontId="2" fillId="0" borderId="1" xfId="1" applyFont="1" applyFill="1" applyBorder="1" applyAlignment="1"/>
    <xf numFmtId="44" fontId="1" fillId="0" borderId="1" xfId="1" applyFont="1" applyFill="1" applyBorder="1" applyAlignment="1"/>
    <xf numFmtId="44" fontId="6" fillId="3" borderId="3" xfId="1" applyFont="1" applyFill="1" applyBorder="1" applyAlignment="1" applyProtection="1">
      <protection hidden="1"/>
    </xf>
    <xf numFmtId="44" fontId="6" fillId="0" borderId="3" xfId="1" applyFont="1" applyFill="1" applyBorder="1" applyAlignment="1" applyProtection="1">
      <protection hidden="1"/>
    </xf>
    <xf numFmtId="44" fontId="0" fillId="0" borderId="0" xfId="1" applyFont="1"/>
    <xf numFmtId="0" fontId="16" fillId="5" borderId="4" xfId="0" applyFont="1" applyFill="1" applyBorder="1" applyAlignment="1" applyProtection="1">
      <alignment vertical="center"/>
      <protection locked="0" hidden="1"/>
    </xf>
    <xf numFmtId="0" fontId="7" fillId="5" borderId="1" xfId="0" applyFont="1" applyFill="1" applyBorder="1" applyAlignment="1" applyProtection="1">
      <alignment vertical="center"/>
      <protection locked="0" hidden="1"/>
    </xf>
    <xf numFmtId="44" fontId="0" fillId="0" borderId="0" xfId="2" applyFont="1"/>
    <xf numFmtId="44" fontId="6" fillId="3" borderId="3" xfId="2" applyFont="1" applyFill="1" applyBorder="1" applyAlignment="1" applyProtection="1">
      <protection hidden="1"/>
    </xf>
    <xf numFmtId="44" fontId="6" fillId="0" borderId="3" xfId="2" applyFont="1" applyFill="1" applyBorder="1" applyAlignment="1" applyProtection="1">
      <protection hidden="1"/>
    </xf>
    <xf numFmtId="44" fontId="1" fillId="0" borderId="1" xfId="2" applyFont="1" applyFill="1" applyBorder="1" applyAlignment="1"/>
    <xf numFmtId="44" fontId="2" fillId="0" borderId="1" xfId="2" applyFont="1" applyFill="1" applyBorder="1" applyAlignment="1"/>
    <xf numFmtId="44" fontId="5" fillId="3" borderId="3" xfId="2" applyFont="1" applyFill="1" applyBorder="1" applyAlignment="1" applyProtection="1">
      <protection hidden="1"/>
    </xf>
    <xf numFmtId="44" fontId="5" fillId="6" borderId="3" xfId="2" applyFont="1" applyFill="1" applyBorder="1" applyAlignment="1" applyProtection="1">
      <protection hidden="1"/>
    </xf>
    <xf numFmtId="44" fontId="6" fillId="2" borderId="3" xfId="2" applyFont="1" applyFill="1" applyBorder="1" applyAlignment="1" applyProtection="1">
      <protection locked="0" hidden="1"/>
    </xf>
    <xf numFmtId="44" fontId="6" fillId="6" borderId="3" xfId="2" applyFont="1" applyFill="1" applyBorder="1" applyAlignment="1" applyProtection="1">
      <protection locked="0" hidden="1"/>
    </xf>
    <xf numFmtId="44" fontId="6" fillId="0" borderId="3" xfId="2" applyFont="1" applyFill="1" applyBorder="1" applyAlignment="1" applyProtection="1">
      <protection locked="0" hidden="1"/>
    </xf>
    <xf numFmtId="44" fontId="9" fillId="0" borderId="7" xfId="2" applyFont="1" applyFill="1" applyBorder="1" applyAlignment="1">
      <alignment horizontal="centerContinuous" wrapText="1"/>
    </xf>
    <xf numFmtId="44" fontId="8" fillId="4" borderId="7" xfId="2" applyFont="1" applyFill="1" applyBorder="1" applyAlignment="1">
      <alignment horizontal="centerContinuous" wrapText="1"/>
    </xf>
    <xf numFmtId="44" fontId="9" fillId="6" borderId="7" xfId="2" applyFont="1" applyFill="1" applyBorder="1" applyAlignment="1">
      <alignment horizontal="centerContinuous" wrapText="1"/>
    </xf>
    <xf numFmtId="44" fontId="9" fillId="0" borderId="7" xfId="2" applyFont="1" applyFill="1" applyBorder="1" applyAlignment="1">
      <alignment horizontal="center" wrapText="1"/>
    </xf>
    <xf numFmtId="44" fontId="11" fillId="0" borderId="1" xfId="2" applyFont="1" applyFill="1" applyBorder="1" applyAlignment="1"/>
    <xf numFmtId="44" fontId="18" fillId="0" borderId="0" xfId="2" applyFont="1"/>
    <xf numFmtId="0" fontId="19" fillId="0" borderId="0" xfId="0" applyFont="1"/>
    <xf numFmtId="44" fontId="20" fillId="0" borderId="0" xfId="2" applyFont="1"/>
    <xf numFmtId="0" fontId="20" fillId="0" borderId="0" xfId="0" applyFont="1"/>
    <xf numFmtId="0" fontId="21" fillId="0" borderId="0" xfId="0" applyFont="1"/>
    <xf numFmtId="44" fontId="19" fillId="0" borderId="0" xfId="2" applyFont="1"/>
    <xf numFmtId="44" fontId="20" fillId="0" borderId="3" xfId="2" applyFont="1" applyBorder="1"/>
    <xf numFmtId="0" fontId="19" fillId="0" borderId="3" xfId="0" applyFont="1" applyBorder="1"/>
    <xf numFmtId="0" fontId="20" fillId="0" borderId="3" xfId="0" applyFont="1" applyBorder="1"/>
    <xf numFmtId="0" fontId="19" fillId="0" borderId="7" xfId="0" applyFont="1" applyBorder="1"/>
    <xf numFmtId="44" fontId="0" fillId="0" borderId="3" xfId="2" applyFont="1" applyBorder="1"/>
    <xf numFmtId="0" fontId="20" fillId="0" borderId="3" xfId="0" applyFont="1" applyBorder="1" applyAlignment="1">
      <alignment wrapText="1"/>
    </xf>
    <xf numFmtId="44" fontId="19" fillId="0" borderId="3" xfId="2" applyFont="1" applyBorder="1"/>
    <xf numFmtId="0" fontId="15" fillId="0" borderId="0" xfId="0" applyFont="1"/>
    <xf numFmtId="44" fontId="20" fillId="0" borderId="0" xfId="2" applyFont="1" applyBorder="1"/>
    <xf numFmtId="164" fontId="19" fillId="0" borderId="3" xfId="0" applyNumberFormat="1" applyFont="1" applyBorder="1" applyAlignment="1">
      <alignment wrapText="1"/>
    </xf>
    <xf numFmtId="8" fontId="19" fillId="0" borderId="3" xfId="2" applyNumberFormat="1" applyFont="1" applyBorder="1"/>
    <xf numFmtId="0" fontId="19" fillId="0" borderId="3" xfId="0" applyFont="1" applyBorder="1" applyAlignment="1">
      <alignment wrapText="1"/>
    </xf>
    <xf numFmtId="44" fontId="15" fillId="0" borderId="0" xfId="0" applyNumberFormat="1" applyFont="1"/>
    <xf numFmtId="44" fontId="0" fillId="0" borderId="0" xfId="0" applyNumberFormat="1"/>
    <xf numFmtId="44" fontId="21" fillId="0" borderId="0" xfId="2" applyFont="1"/>
    <xf numFmtId="0" fontId="0" fillId="0" borderId="0" xfId="0" applyNumberFormat="1"/>
    <xf numFmtId="165" fontId="0" fillId="0" borderId="0" xfId="0" applyNumberFormat="1"/>
    <xf numFmtId="0" fontId="22" fillId="0" borderId="0" xfId="0" applyFont="1" applyAlignment="1">
      <alignment horizontal="center"/>
    </xf>
    <xf numFmtId="0" fontId="21" fillId="0" borderId="0" xfId="0" applyNumberFormat="1" applyFont="1"/>
    <xf numFmtId="165" fontId="21" fillId="0" borderId="0" xfId="0" applyNumberFormat="1" applyFont="1"/>
    <xf numFmtId="0" fontId="19" fillId="0" borderId="3" xfId="0" applyNumberFormat="1" applyFont="1" applyBorder="1" applyAlignment="1">
      <alignment wrapText="1"/>
    </xf>
    <xf numFmtId="165" fontId="19" fillId="0" borderId="3" xfId="0" applyNumberFormat="1" applyFont="1" applyBorder="1"/>
    <xf numFmtId="44" fontId="19" fillId="0" borderId="3" xfId="2" applyFont="1" applyBorder="1" applyAlignment="1">
      <alignment wrapText="1"/>
    </xf>
    <xf numFmtId="0" fontId="20" fillId="0" borderId="3" xfId="0" applyNumberFormat="1" applyFont="1" applyBorder="1" applyAlignment="1">
      <alignment wrapText="1"/>
    </xf>
    <xf numFmtId="166" fontId="20" fillId="0" borderId="3" xfId="0" applyNumberFormat="1" applyFont="1" applyBorder="1" applyAlignment="1">
      <alignment horizontal="left"/>
    </xf>
    <xf numFmtId="44" fontId="20" fillId="7" borderId="3" xfId="2" applyFont="1" applyFill="1" applyBorder="1" applyAlignment="1">
      <alignment wrapText="1"/>
    </xf>
    <xf numFmtId="167" fontId="15" fillId="0" borderId="0" xfId="0" applyNumberFormat="1" applyFont="1"/>
    <xf numFmtId="0" fontId="20" fillId="0" borderId="3" xfId="0" applyNumberFormat="1" applyFont="1" applyBorder="1"/>
    <xf numFmtId="44" fontId="20" fillId="7" borderId="3" xfId="2" applyFont="1" applyFill="1" applyBorder="1"/>
    <xf numFmtId="0" fontId="20" fillId="0" borderId="7" xfId="0" applyFont="1" applyBorder="1" applyAlignment="1">
      <alignment wrapText="1"/>
    </xf>
    <xf numFmtId="0" fontId="0" fillId="0" borderId="3" xfId="0" applyFill="1" applyBorder="1"/>
    <xf numFmtId="44" fontId="20" fillId="7" borderId="3" xfId="0" applyNumberFormat="1" applyFont="1" applyFill="1" applyBorder="1"/>
    <xf numFmtId="0" fontId="20" fillId="0" borderId="1" xfId="0" applyNumberFormat="1" applyFont="1" applyBorder="1"/>
    <xf numFmtId="166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wrapText="1"/>
    </xf>
    <xf numFmtId="0" fontId="20" fillId="0" borderId="0" xfId="0" applyNumberFormat="1" applyFont="1" applyBorder="1"/>
    <xf numFmtId="166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9" xfId="0" applyFont="1" applyBorder="1" applyAlignment="1">
      <alignment wrapText="1"/>
    </xf>
    <xf numFmtId="44" fontId="20" fillId="0" borderId="9" xfId="2" applyFont="1" applyBorder="1"/>
    <xf numFmtId="0" fontId="20" fillId="0" borderId="0" xfId="0" applyNumberFormat="1" applyFont="1"/>
    <xf numFmtId="165" fontId="20" fillId="0" borderId="0" xfId="0" applyNumberFormat="1" applyFont="1"/>
    <xf numFmtId="0" fontId="20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44" fontId="19" fillId="0" borderId="0" xfId="2" applyFont="1" applyBorder="1"/>
    <xf numFmtId="0" fontId="19" fillId="0" borderId="4" xfId="0" applyFont="1" applyBorder="1" applyAlignment="1">
      <alignment wrapText="1"/>
    </xf>
    <xf numFmtId="44" fontId="19" fillId="0" borderId="10" xfId="2" applyFont="1" applyBorder="1"/>
    <xf numFmtId="0" fontId="19" fillId="0" borderId="0" xfId="0" applyNumberFormat="1" applyFont="1"/>
    <xf numFmtId="0" fontId="19" fillId="0" borderId="3" xfId="0" applyNumberFormat="1" applyFont="1" applyBorder="1"/>
    <xf numFmtId="165" fontId="20" fillId="0" borderId="3" xfId="0" applyNumberFormat="1" applyFont="1" applyBorder="1"/>
    <xf numFmtId="8" fontId="20" fillId="0" borderId="3" xfId="2" applyNumberFormat="1" applyFont="1" applyBorder="1"/>
    <xf numFmtId="165" fontId="19" fillId="0" borderId="0" xfId="0" applyNumberFormat="1" applyFont="1"/>
    <xf numFmtId="0" fontId="0" fillId="0" borderId="3" xfId="0" applyNumberFormat="1" applyBorder="1"/>
    <xf numFmtId="165" fontId="0" fillId="0" borderId="3" xfId="0" applyNumberFormat="1" applyBorder="1"/>
    <xf numFmtId="0" fontId="0" fillId="0" borderId="3" xfId="0" applyBorder="1"/>
    <xf numFmtId="44" fontId="15" fillId="0" borderId="0" xfId="2" applyFont="1"/>
    <xf numFmtId="44" fontId="20" fillId="0" borderId="3" xfId="2" applyFont="1" applyFill="1" applyBorder="1" applyAlignment="1">
      <alignment wrapText="1"/>
    </xf>
    <xf numFmtId="44" fontId="20" fillId="0" borderId="3" xfId="2" applyFont="1" applyFill="1" applyBorder="1"/>
    <xf numFmtId="0" fontId="20" fillId="0" borderId="3" xfId="0" applyNumberFormat="1" applyFont="1" applyFill="1" applyBorder="1"/>
    <xf numFmtId="166" fontId="20" fillId="0" borderId="3" xfId="0" applyNumberFormat="1" applyFont="1" applyFill="1" applyBorder="1" applyAlignment="1">
      <alignment horizontal="left"/>
    </xf>
    <xf numFmtId="0" fontId="20" fillId="0" borderId="3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0" fillId="0" borderId="3" xfId="0" applyFont="1" applyFill="1" applyBorder="1"/>
    <xf numFmtId="44" fontId="20" fillId="8" borderId="3" xfId="2" applyFont="1" applyFill="1" applyBorder="1" applyAlignment="1">
      <alignment wrapText="1"/>
    </xf>
    <xf numFmtId="44" fontId="20" fillId="8" borderId="3" xfId="2" applyFont="1" applyFill="1" applyBorder="1"/>
    <xf numFmtId="0" fontId="7" fillId="5" borderId="1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>
      <alignment horizontal="center"/>
    </xf>
    <xf numFmtId="0" fontId="11" fillId="0" borderId="6" xfId="0" applyFont="1" applyFill="1" applyBorder="1" applyAlignment="1"/>
    <xf numFmtId="44" fontId="11" fillId="0" borderId="6" xfId="1" applyFont="1" applyFill="1" applyBorder="1" applyAlignment="1"/>
    <xf numFmtId="44" fontId="11" fillId="0" borderId="0" xfId="1" applyFont="1" applyFill="1" applyBorder="1" applyAlignment="1"/>
    <xf numFmtId="168" fontId="9" fillId="0" borderId="7" xfId="1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 applyProtection="1">
      <protection hidden="1"/>
    </xf>
    <xf numFmtId="44" fontId="5" fillId="3" borderId="1" xfId="1" applyFont="1" applyFill="1" applyBorder="1" applyAlignment="1" applyProtection="1">
      <protection hidden="1"/>
    </xf>
    <xf numFmtId="44" fontId="5" fillId="6" borderId="1" xfId="1" applyFont="1" applyFill="1" applyBorder="1" applyAlignment="1" applyProtection="1">
      <protection hidden="1"/>
    </xf>
    <xf numFmtId="44" fontId="20" fillId="0" borderId="0" xfId="0" applyNumberFormat="1" applyFont="1"/>
    <xf numFmtId="0" fontId="14" fillId="4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7" fillId="5" borderId="4" xfId="0" applyFont="1" applyFill="1" applyBorder="1" applyAlignment="1" applyProtection="1">
      <alignment vertical="center"/>
      <protection locked="0" hidden="1"/>
    </xf>
    <xf numFmtId="0" fontId="7" fillId="5" borderId="1" xfId="0" applyFont="1" applyFill="1" applyBorder="1" applyAlignment="1" applyProtection="1">
      <alignment vertical="center"/>
      <protection locked="0" hidden="1"/>
    </xf>
    <xf numFmtId="0" fontId="12" fillId="4" borderId="4" xfId="0" applyFont="1" applyFill="1" applyBorder="1" applyAlignment="1" applyProtection="1">
      <protection locked="0" hidden="1"/>
    </xf>
    <xf numFmtId="0" fontId="12" fillId="4" borderId="1" xfId="0" applyFont="1" applyFill="1" applyBorder="1" applyAlignment="1" applyProtection="1">
      <protection locked="0" hidden="1"/>
    </xf>
    <xf numFmtId="0" fontId="22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2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1400175</xdr:colOff>
      <xdr:row>2</xdr:row>
      <xdr:rowOff>114300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81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390525</xdr:colOff>
      <xdr:row>3</xdr:row>
      <xdr:rowOff>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7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1400175</xdr:colOff>
      <xdr:row>2</xdr:row>
      <xdr:rowOff>114300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81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390525</xdr:colOff>
      <xdr:row>3</xdr:row>
      <xdr:rowOff>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7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1400175</xdr:colOff>
      <xdr:row>2</xdr:row>
      <xdr:rowOff>114300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81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390525</xdr:colOff>
      <xdr:row>3</xdr:row>
      <xdr:rowOff>0</xdr:rowOff>
    </xdr:to>
    <xdr:pic>
      <xdr:nvPicPr>
        <xdr:cNvPr id="2" name="Picture 1" descr="OPSEUlogo_col_2inch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7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2014%20to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%20to%20Dec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2015%20to%20Ju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Schedule B"/>
      <sheetName val="Sheet2"/>
      <sheetName val="Sheet3"/>
    </sheetNames>
    <sheetDataSet>
      <sheetData sheetId="0" refreshError="1"/>
      <sheetData sheetId="1">
        <row r="8">
          <cell r="E8">
            <v>1984.65</v>
          </cell>
        </row>
        <row r="9">
          <cell r="E9">
            <v>92.96</v>
          </cell>
        </row>
        <row r="11">
          <cell r="E11">
            <v>229.94</v>
          </cell>
        </row>
        <row r="12">
          <cell r="E12">
            <v>631.16999999999996</v>
          </cell>
        </row>
        <row r="13">
          <cell r="E13">
            <v>80.349999999999994</v>
          </cell>
        </row>
        <row r="14">
          <cell r="E14">
            <v>56.48</v>
          </cell>
        </row>
        <row r="15">
          <cell r="E15">
            <v>203.4</v>
          </cell>
        </row>
        <row r="16">
          <cell r="E16">
            <v>185.51</v>
          </cell>
        </row>
        <row r="17">
          <cell r="E17">
            <v>45.62</v>
          </cell>
        </row>
        <row r="18">
          <cell r="E18">
            <v>620.85</v>
          </cell>
        </row>
        <row r="19">
          <cell r="E19">
            <v>1150</v>
          </cell>
        </row>
        <row r="20">
          <cell r="E20">
            <v>1150</v>
          </cell>
        </row>
        <row r="21">
          <cell r="E21">
            <v>1150</v>
          </cell>
        </row>
        <row r="22">
          <cell r="E22">
            <v>1150</v>
          </cell>
        </row>
        <row r="23">
          <cell r="E23">
            <v>840.47</v>
          </cell>
        </row>
        <row r="24">
          <cell r="E24">
            <v>1094.21</v>
          </cell>
        </row>
        <row r="25">
          <cell r="E25">
            <v>94.09</v>
          </cell>
        </row>
        <row r="26">
          <cell r="E26">
            <v>94</v>
          </cell>
        </row>
        <row r="27">
          <cell r="E27">
            <v>122.1</v>
          </cell>
        </row>
        <row r="28">
          <cell r="E28">
            <v>94.09</v>
          </cell>
        </row>
        <row r="29">
          <cell r="E29">
            <v>46</v>
          </cell>
        </row>
        <row r="30">
          <cell r="E30">
            <v>200</v>
          </cell>
        </row>
        <row r="31">
          <cell r="E31">
            <v>288.63</v>
          </cell>
        </row>
        <row r="32">
          <cell r="E32">
            <v>793.17</v>
          </cell>
        </row>
        <row r="44">
          <cell r="E44">
            <v>150</v>
          </cell>
        </row>
        <row r="46">
          <cell r="E46">
            <v>793.17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Schedule B"/>
      <sheetName val="Sheet2"/>
      <sheetName val="Sheet3"/>
    </sheetNames>
    <sheetDataSet>
      <sheetData sheetId="0" refreshError="1"/>
      <sheetData sheetId="1">
        <row r="13">
          <cell r="E13">
            <v>550</v>
          </cell>
        </row>
        <row r="14">
          <cell r="E14">
            <v>167</v>
          </cell>
        </row>
        <row r="15">
          <cell r="E15">
            <v>450</v>
          </cell>
        </row>
        <row r="16">
          <cell r="E16">
            <v>400</v>
          </cell>
        </row>
        <row r="17">
          <cell r="E17">
            <v>400</v>
          </cell>
        </row>
        <row r="18">
          <cell r="E18">
            <v>100</v>
          </cell>
        </row>
        <row r="19">
          <cell r="E19">
            <v>100</v>
          </cell>
        </row>
        <row r="20">
          <cell r="E20">
            <v>150</v>
          </cell>
        </row>
        <row r="21">
          <cell r="E21">
            <v>150</v>
          </cell>
        </row>
        <row r="22">
          <cell r="E22">
            <v>150</v>
          </cell>
        </row>
        <row r="23">
          <cell r="E23">
            <v>150</v>
          </cell>
        </row>
        <row r="24">
          <cell r="E24">
            <v>150</v>
          </cell>
        </row>
        <row r="25">
          <cell r="E25">
            <v>150</v>
          </cell>
        </row>
        <row r="26">
          <cell r="E26">
            <v>150</v>
          </cell>
        </row>
        <row r="27">
          <cell r="E27">
            <v>150</v>
          </cell>
        </row>
        <row r="28">
          <cell r="E28">
            <v>150</v>
          </cell>
        </row>
        <row r="29">
          <cell r="E29">
            <v>150</v>
          </cell>
        </row>
        <row r="30">
          <cell r="E30">
            <v>200</v>
          </cell>
        </row>
        <row r="31">
          <cell r="E31">
            <v>150</v>
          </cell>
        </row>
        <row r="32">
          <cell r="E32">
            <v>75</v>
          </cell>
        </row>
        <row r="33">
          <cell r="E33">
            <v>75</v>
          </cell>
        </row>
        <row r="52">
          <cell r="E52">
            <v>793.17</v>
          </cell>
        </row>
        <row r="54">
          <cell r="E54">
            <v>200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Schedule B"/>
      <sheetName val="Sheet2"/>
      <sheetName val="Sheet3"/>
    </sheetNames>
    <sheetDataSet>
      <sheetData sheetId="0" refreshError="1"/>
      <sheetData sheetId="1">
        <row r="8">
          <cell r="E8">
            <v>221.67</v>
          </cell>
        </row>
        <row r="9">
          <cell r="E9">
            <v>142.85</v>
          </cell>
        </row>
        <row r="10">
          <cell r="E10">
            <v>10</v>
          </cell>
        </row>
        <row r="11">
          <cell r="E11">
            <v>225.65</v>
          </cell>
        </row>
        <row r="12">
          <cell r="E12">
            <v>985.66</v>
          </cell>
        </row>
        <row r="13">
          <cell r="E13">
            <v>205.64</v>
          </cell>
        </row>
        <row r="14">
          <cell r="E14">
            <v>10.59</v>
          </cell>
        </row>
        <row r="15">
          <cell r="E15">
            <v>144.38999999999999</v>
          </cell>
        </row>
        <row r="16">
          <cell r="E16">
            <v>283.24</v>
          </cell>
        </row>
        <row r="32">
          <cell r="E32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Normal="75" workbookViewId="0">
      <selection activeCell="O25" sqref="O25"/>
    </sheetView>
  </sheetViews>
  <sheetFormatPr defaultRowHeight="12.75" x14ac:dyDescent="0.2"/>
  <cols>
    <col min="1" max="1" width="26.7109375" customWidth="1"/>
    <col min="2" max="2" width="13.5703125" hidden="1" customWidth="1"/>
    <col min="3" max="3" width="13.42578125" hidden="1" customWidth="1"/>
    <col min="4" max="4" width="3.140625" hidden="1" customWidth="1"/>
    <col min="5" max="5" width="13.5703125" hidden="1" customWidth="1"/>
    <col min="6" max="6" width="3" hidden="1" customWidth="1"/>
    <col min="7" max="7" width="18.42578125" style="38" bestFit="1" customWidth="1"/>
    <col min="8" max="8" width="3.140625" style="38" customWidth="1"/>
    <col min="9" max="9" width="14.28515625" style="38" bestFit="1" customWidth="1"/>
    <col min="10" max="10" width="13.5703125" style="38" customWidth="1"/>
    <col min="11" max="11" width="3.28515625" style="38" customWidth="1"/>
    <col min="12" max="13" width="13.5703125" style="38" customWidth="1"/>
    <col min="14" max="14" width="11.28515625" bestFit="1" customWidth="1"/>
    <col min="15" max="15" width="11.85546875" bestFit="1" customWidth="1"/>
  </cols>
  <sheetData>
    <row r="1" spans="1:13" ht="31.5" customHeight="1" x14ac:dyDescent="0.35">
      <c r="A1" s="137" t="s">
        <v>39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4.25" x14ac:dyDescent="0.2">
      <c r="A2" s="13"/>
      <c r="B2" s="8"/>
      <c r="C2" s="8"/>
      <c r="D2" s="8"/>
      <c r="E2" s="8"/>
      <c r="F2" s="8"/>
      <c r="G2" s="130"/>
      <c r="H2" s="130"/>
      <c r="I2" s="130"/>
      <c r="J2" s="130"/>
      <c r="K2" s="130"/>
      <c r="L2" s="130"/>
      <c r="M2" s="130"/>
    </row>
    <row r="3" spans="1:13" ht="14.25" x14ac:dyDescent="0.2">
      <c r="A3" s="128"/>
      <c r="B3" s="129"/>
      <c r="C3" s="129"/>
      <c r="D3" s="129"/>
      <c r="E3" s="129"/>
      <c r="F3" s="129"/>
      <c r="G3" s="132">
        <v>42004</v>
      </c>
      <c r="H3" s="28"/>
      <c r="I3" s="132">
        <v>42185</v>
      </c>
      <c r="J3"/>
      <c r="K3"/>
      <c r="L3"/>
      <c r="M3"/>
    </row>
    <row r="4" spans="1:13" ht="19.5" x14ac:dyDescent="0.2">
      <c r="A4" s="39" t="s">
        <v>208</v>
      </c>
      <c r="B4" s="127"/>
      <c r="C4" s="127"/>
      <c r="D4" s="127"/>
      <c r="E4" s="127"/>
      <c r="F4" s="127"/>
      <c r="G4" s="127"/>
      <c r="H4" s="127"/>
      <c r="I4" s="127"/>
      <c r="J4"/>
      <c r="K4"/>
      <c r="L4"/>
      <c r="M4" s="128"/>
    </row>
    <row r="5" spans="1:13" ht="14.25" x14ac:dyDescent="0.2">
      <c r="A5" s="7" t="s">
        <v>209</v>
      </c>
      <c r="B5" s="5">
        <f>292.64+2.53</f>
        <v>295.16999999999996</v>
      </c>
      <c r="C5" s="5">
        <v>610.17999999999995</v>
      </c>
      <c r="D5" s="5"/>
      <c r="E5" s="5">
        <v>0</v>
      </c>
      <c r="F5" s="5"/>
      <c r="G5" s="31">
        <v>7017.33</v>
      </c>
      <c r="H5" s="30"/>
      <c r="I5" s="31">
        <v>44304.31</v>
      </c>
      <c r="J5"/>
      <c r="K5"/>
      <c r="L5"/>
      <c r="M5" s="128"/>
    </row>
    <row r="6" spans="1:13" ht="14.25" x14ac:dyDescent="0.2">
      <c r="A6" s="6" t="s">
        <v>210</v>
      </c>
      <c r="B6" s="3">
        <v>60000</v>
      </c>
      <c r="C6" s="3">
        <v>60000</v>
      </c>
      <c r="D6" s="3"/>
      <c r="E6" s="3">
        <v>60000</v>
      </c>
      <c r="F6" s="3"/>
      <c r="G6" s="29">
        <f>20439.43+20447.05+15000</f>
        <v>55886.479999999996</v>
      </c>
      <c r="H6" s="30"/>
      <c r="I6" s="29">
        <f>20548.77+20556.43+15087.25</f>
        <v>56192.45</v>
      </c>
      <c r="J6"/>
      <c r="K6"/>
      <c r="L6"/>
      <c r="M6" s="128"/>
    </row>
    <row r="7" spans="1:13" ht="14.25" x14ac:dyDescent="0.2">
      <c r="A7" s="14" t="s">
        <v>10</v>
      </c>
      <c r="B7" s="15">
        <f>SUM(B3:B6)</f>
        <v>60295.17</v>
      </c>
      <c r="C7" s="15">
        <f>SUM(C3:C6)</f>
        <v>60610.18</v>
      </c>
      <c r="D7" s="15"/>
      <c r="E7" s="15">
        <f>SUM(E3:E6)</f>
        <v>60000</v>
      </c>
      <c r="F7" s="15"/>
      <c r="G7" s="32">
        <f>SUM(G5:G6)</f>
        <v>62903.81</v>
      </c>
      <c r="H7" s="33"/>
      <c r="I7" s="32">
        <f>SUM(I5:I6)</f>
        <v>100496.76</v>
      </c>
      <c r="J7"/>
      <c r="K7"/>
      <c r="L7"/>
      <c r="M7" s="128"/>
    </row>
    <row r="8" spans="1:13" ht="14.25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/>
      <c r="L8"/>
      <c r="M8"/>
    </row>
    <row r="9" spans="1:13" ht="14.25" x14ac:dyDescent="0.2">
      <c r="A9" s="128"/>
      <c r="B9" s="129"/>
      <c r="C9" s="129"/>
      <c r="D9" s="129"/>
      <c r="E9" s="129"/>
      <c r="F9" s="129"/>
      <c r="G9" s="131"/>
      <c r="H9" s="131"/>
      <c r="I9" s="131"/>
      <c r="J9" s="131"/>
      <c r="K9" s="131"/>
      <c r="L9" s="131"/>
      <c r="M9" s="131"/>
    </row>
    <row r="10" spans="1:13" ht="24" x14ac:dyDescent="0.25">
      <c r="A10" s="12"/>
      <c r="B10" s="17" t="s">
        <v>5</v>
      </c>
      <c r="C10" s="19" t="s">
        <v>6</v>
      </c>
      <c r="D10" s="17"/>
      <c r="E10" s="18" t="s">
        <v>7</v>
      </c>
      <c r="F10" s="17"/>
      <c r="G10" s="27" t="s">
        <v>216</v>
      </c>
      <c r="H10" s="28"/>
      <c r="I10" s="26" t="s">
        <v>214</v>
      </c>
      <c r="J10" s="27" t="s">
        <v>212</v>
      </c>
      <c r="K10" s="28"/>
      <c r="L10" s="26" t="s">
        <v>50</v>
      </c>
      <c r="M10" s="25" t="s">
        <v>215</v>
      </c>
    </row>
    <row r="11" spans="1:13" ht="19.5" x14ac:dyDescent="0.2">
      <c r="A11" s="39" t="s">
        <v>37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s="4" customFormat="1" x14ac:dyDescent="0.2">
      <c r="A12" s="6" t="s">
        <v>8</v>
      </c>
      <c r="B12" s="3">
        <v>9569.59</v>
      </c>
      <c r="C12" s="3">
        <v>10366.77</v>
      </c>
      <c r="D12" s="3"/>
      <c r="E12" s="3">
        <v>18305.64</v>
      </c>
      <c r="F12" s="3"/>
      <c r="G12" s="29">
        <v>23200</v>
      </c>
      <c r="H12" s="30"/>
      <c r="I12" s="29">
        <v>10900</v>
      </c>
      <c r="J12" s="29">
        <f>5806*2</f>
        <v>11612</v>
      </c>
      <c r="K12" s="30"/>
      <c r="L12" s="50">
        <v>21800</v>
      </c>
      <c r="M12" s="29">
        <f>5848+6044+5890+5890</f>
        <v>23672</v>
      </c>
    </row>
    <row r="13" spans="1:13" s="4" customFormat="1" x14ac:dyDescent="0.2">
      <c r="A13" s="7" t="s">
        <v>9</v>
      </c>
      <c r="B13" s="5">
        <f>292.64+2.53</f>
        <v>295.16999999999996</v>
      </c>
      <c r="C13" s="5">
        <v>610.17999999999995</v>
      </c>
      <c r="D13" s="5"/>
      <c r="E13" s="5">
        <v>0</v>
      </c>
      <c r="F13" s="5"/>
      <c r="G13" s="31">
        <v>600</v>
      </c>
      <c r="H13" s="30"/>
      <c r="I13" s="31">
        <v>0</v>
      </c>
      <c r="J13" s="31">
        <f>I6-G6</f>
        <v>305.97000000000116</v>
      </c>
      <c r="K13" s="30"/>
      <c r="L13" s="31">
        <v>0</v>
      </c>
      <c r="M13" s="31">
        <v>0</v>
      </c>
    </row>
    <row r="14" spans="1:13" s="4" customFormat="1" x14ac:dyDescent="0.2">
      <c r="A14" s="6" t="s">
        <v>70</v>
      </c>
      <c r="B14" s="3">
        <v>60000</v>
      </c>
      <c r="C14" s="3">
        <v>60000</v>
      </c>
      <c r="D14" s="3"/>
      <c r="E14" s="3">
        <v>60000</v>
      </c>
      <c r="F14" s="3"/>
      <c r="G14" s="29">
        <v>5</v>
      </c>
      <c r="H14" s="30"/>
      <c r="I14" s="29">
        <v>0</v>
      </c>
      <c r="J14" s="29">
        <v>0.56000000000000005</v>
      </c>
      <c r="K14" s="30"/>
      <c r="L14" s="29">
        <v>0</v>
      </c>
      <c r="M14" s="29">
        <f>'2014 1A'!B17+'2014 A'!B17</f>
        <v>4.1399999999999997</v>
      </c>
    </row>
    <row r="15" spans="1:13" s="4" customFormat="1" x14ac:dyDescent="0.2">
      <c r="A15" s="14" t="s">
        <v>211</v>
      </c>
      <c r="B15" s="15">
        <f>SUM(B12:B14)</f>
        <v>69864.759999999995</v>
      </c>
      <c r="C15" s="15">
        <f>SUM(C12:C14)</f>
        <v>70976.95</v>
      </c>
      <c r="D15" s="15"/>
      <c r="E15" s="15">
        <f>SUM(E12:E14)</f>
        <v>78305.64</v>
      </c>
      <c r="F15" s="15"/>
      <c r="G15" s="32">
        <f>SUM(G12:G14)</f>
        <v>23805</v>
      </c>
      <c r="H15" s="33"/>
      <c r="I15" s="32">
        <f>SUM(I12:I14)</f>
        <v>10900</v>
      </c>
      <c r="J15" s="32">
        <f>SUM(J12:J14)</f>
        <v>11918.53</v>
      </c>
      <c r="K15" s="33"/>
      <c r="L15" s="32">
        <f>SUM(L12:L14)</f>
        <v>21800</v>
      </c>
      <c r="M15" s="32">
        <f>SUM(M12:M14)</f>
        <v>23676.14</v>
      </c>
    </row>
    <row r="16" spans="1:13" s="4" customFormat="1" x14ac:dyDescent="0.2">
      <c r="A16" s="14"/>
      <c r="B16" s="133"/>
      <c r="C16" s="133"/>
      <c r="D16" s="133"/>
      <c r="E16" s="133"/>
      <c r="F16" s="133"/>
      <c r="G16" s="134"/>
      <c r="H16" s="135"/>
      <c r="I16" s="134"/>
      <c r="J16" s="134"/>
      <c r="K16" s="135"/>
      <c r="L16" s="134"/>
      <c r="M16" s="134"/>
    </row>
    <row r="17" spans="1:13" ht="19.5" x14ac:dyDescent="0.2">
      <c r="A17" s="139" t="s">
        <v>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</row>
    <row r="18" spans="1:13" ht="21.75" customHeight="1" x14ac:dyDescent="0.25">
      <c r="A18" s="141" t="s">
        <v>11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 s="4" customFormat="1" x14ac:dyDescent="0.2">
      <c r="A19" s="6" t="s">
        <v>12</v>
      </c>
      <c r="B19" s="3">
        <v>0</v>
      </c>
      <c r="C19" s="3">
        <v>378.27</v>
      </c>
      <c r="D19" s="3"/>
      <c r="E19" s="3">
        <v>2492.35</v>
      </c>
      <c r="F19" s="3"/>
      <c r="G19" s="29">
        <v>3000</v>
      </c>
      <c r="H19" s="30"/>
      <c r="I19" s="29">
        <v>2500</v>
      </c>
      <c r="J19" s="29"/>
      <c r="K19" s="30"/>
      <c r="L19" s="50">
        <v>5000</v>
      </c>
      <c r="M19" s="29">
        <f>'2014 A'!B23+'2014 1A'!B23</f>
        <v>1913.2800000000002</v>
      </c>
    </row>
    <row r="20" spans="1:13" s="4" customFormat="1" x14ac:dyDescent="0.2">
      <c r="A20" s="7" t="s">
        <v>13</v>
      </c>
      <c r="B20" s="5">
        <v>1596.24</v>
      </c>
      <c r="C20" s="5">
        <v>1493.51</v>
      </c>
      <c r="D20" s="5"/>
      <c r="E20" s="5">
        <v>570.41999999999996</v>
      </c>
      <c r="F20" s="5"/>
      <c r="G20" s="31">
        <v>3000</v>
      </c>
      <c r="H20" s="30"/>
      <c r="I20" s="31">
        <v>1800</v>
      </c>
      <c r="J20" s="31">
        <v>1017.8</v>
      </c>
      <c r="K20" s="30"/>
      <c r="L20" s="48">
        <v>3600</v>
      </c>
      <c r="M20" s="31">
        <f>'2014 A'!B24+'2014 1A'!B24</f>
        <v>2928.6499999999996</v>
      </c>
    </row>
    <row r="21" spans="1:13" s="4" customFormat="1" x14ac:dyDescent="0.2">
      <c r="A21" s="6" t="s">
        <v>14</v>
      </c>
      <c r="B21" s="3">
        <v>0</v>
      </c>
      <c r="C21" s="3">
        <v>0</v>
      </c>
      <c r="D21" s="3"/>
      <c r="E21" s="3">
        <v>1017.66</v>
      </c>
      <c r="F21" s="3"/>
      <c r="G21" s="29">
        <v>1000</v>
      </c>
      <c r="H21" s="30"/>
      <c r="I21" s="29">
        <v>1000</v>
      </c>
      <c r="J21" s="29"/>
      <c r="K21" s="30"/>
      <c r="L21" s="50">
        <v>2000</v>
      </c>
      <c r="M21" s="29"/>
    </row>
    <row r="22" spans="1:13" s="4" customFormat="1" x14ac:dyDescent="0.2">
      <c r="A22" s="7" t="s">
        <v>15</v>
      </c>
      <c r="B22" s="5">
        <v>21.87</v>
      </c>
      <c r="C22" s="5">
        <v>1100.95</v>
      </c>
      <c r="D22" s="5"/>
      <c r="E22" s="5">
        <v>213.81</v>
      </c>
      <c r="F22" s="5"/>
      <c r="G22" s="31">
        <v>0</v>
      </c>
      <c r="H22" s="30"/>
      <c r="I22" s="31">
        <v>0</v>
      </c>
      <c r="J22" s="31"/>
      <c r="K22" s="30"/>
      <c r="L22" s="48">
        <v>0</v>
      </c>
      <c r="M22" s="31">
        <f>'2014 1A'!B26</f>
        <v>1060.44</v>
      </c>
    </row>
    <row r="23" spans="1:13" s="4" customFormat="1" x14ac:dyDescent="0.2">
      <c r="A23" s="6" t="s">
        <v>16</v>
      </c>
      <c r="B23" s="3">
        <v>0</v>
      </c>
      <c r="C23" s="3">
        <v>0</v>
      </c>
      <c r="D23" s="3"/>
      <c r="E23" s="3">
        <v>383.06</v>
      </c>
      <c r="F23" s="3"/>
      <c r="G23" s="29">
        <v>3000</v>
      </c>
      <c r="H23" s="30"/>
      <c r="I23" s="29">
        <v>2000</v>
      </c>
      <c r="J23" s="29">
        <v>985.66</v>
      </c>
      <c r="K23" s="30"/>
      <c r="L23" s="50">
        <v>4000</v>
      </c>
      <c r="M23" s="29"/>
    </row>
    <row r="24" spans="1:13" s="4" customFormat="1" x14ac:dyDescent="0.2">
      <c r="A24" s="6" t="s">
        <v>217</v>
      </c>
      <c r="B24" s="3"/>
      <c r="C24" s="3"/>
      <c r="D24" s="3"/>
      <c r="E24" s="3"/>
      <c r="F24" s="3"/>
      <c r="G24" s="29">
        <v>500</v>
      </c>
      <c r="H24" s="30"/>
      <c r="I24" s="29">
        <v>0</v>
      </c>
      <c r="J24" s="29"/>
      <c r="K24" s="30"/>
      <c r="L24" s="50">
        <v>0</v>
      </c>
      <c r="M24" s="29">
        <v>46</v>
      </c>
    </row>
    <row r="25" spans="1:13" s="4" customFormat="1" x14ac:dyDescent="0.2">
      <c r="A25" s="6" t="s">
        <v>213</v>
      </c>
      <c r="B25" s="3"/>
      <c r="C25" s="3"/>
      <c r="D25" s="3"/>
      <c r="E25" s="3"/>
      <c r="F25" s="3"/>
      <c r="G25" s="29">
        <v>75</v>
      </c>
      <c r="H25" s="30"/>
      <c r="I25" s="29">
        <v>0</v>
      </c>
      <c r="J25" s="29">
        <v>10</v>
      </c>
      <c r="K25" s="30"/>
      <c r="L25" s="29">
        <v>0</v>
      </c>
      <c r="M25" s="29">
        <v>0</v>
      </c>
    </row>
    <row r="26" spans="1:13" s="4" customFormat="1" x14ac:dyDescent="0.2">
      <c r="A26" s="15" t="s">
        <v>206</v>
      </c>
      <c r="B26" s="15">
        <f>SUM(B19:B23)</f>
        <v>1618.11</v>
      </c>
      <c r="C26" s="15">
        <f>SUM(C19:C23)</f>
        <v>2972.73</v>
      </c>
      <c r="D26" s="15"/>
      <c r="E26" s="15">
        <f>SUM(E19:E23)</f>
        <v>4677.3</v>
      </c>
      <c r="F26" s="15"/>
      <c r="G26" s="32">
        <f>SUM(G19:G25)</f>
        <v>10575</v>
      </c>
      <c r="H26" s="33"/>
      <c r="I26" s="32">
        <f>SUM(I19:I25)</f>
        <v>7300</v>
      </c>
      <c r="J26" s="32">
        <f>SUM(J19:J25)</f>
        <v>2013.46</v>
      </c>
      <c r="K26" s="33"/>
      <c r="L26" s="32">
        <f>SUM(L19:L25)</f>
        <v>14600</v>
      </c>
      <c r="M26" s="32">
        <f>SUM(M19:M25)</f>
        <v>5948.3700000000008</v>
      </c>
    </row>
    <row r="27" spans="1:13" x14ac:dyDescent="0.2">
      <c r="A27" s="10"/>
      <c r="B27" s="11"/>
      <c r="C27" s="11"/>
      <c r="D27" s="11"/>
      <c r="E27" s="11"/>
      <c r="F27" s="11"/>
      <c r="G27" s="34"/>
      <c r="H27" s="34"/>
      <c r="I27" s="34"/>
      <c r="J27" s="34"/>
      <c r="K27" s="34"/>
      <c r="L27" s="34"/>
      <c r="M27" s="34"/>
    </row>
    <row r="28" spans="1:13" ht="21.75" customHeight="1" x14ac:dyDescent="0.25">
      <c r="A28" s="141" t="s">
        <v>17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s="4" customFormat="1" x14ac:dyDescent="0.2">
      <c r="A29" s="6" t="s">
        <v>18</v>
      </c>
      <c r="B29" s="3">
        <v>0</v>
      </c>
      <c r="C29" s="3">
        <v>0</v>
      </c>
      <c r="D29" s="3"/>
      <c r="E29" s="3">
        <v>0</v>
      </c>
      <c r="F29" s="3"/>
      <c r="G29" s="29">
        <v>30</v>
      </c>
      <c r="H29" s="30"/>
      <c r="I29" s="29">
        <v>10</v>
      </c>
      <c r="J29" s="29">
        <v>10.59</v>
      </c>
      <c r="K29" s="30"/>
      <c r="L29" s="50">
        <v>0</v>
      </c>
      <c r="M29" s="29"/>
    </row>
    <row r="30" spans="1:13" s="4" customFormat="1" x14ac:dyDescent="0.2">
      <c r="A30" s="7" t="s">
        <v>19</v>
      </c>
      <c r="B30" s="5">
        <v>126.93</v>
      </c>
      <c r="C30" s="5">
        <v>0</v>
      </c>
      <c r="D30" s="5"/>
      <c r="E30" s="5">
        <v>24.63</v>
      </c>
      <c r="F30" s="5"/>
      <c r="G30" s="31">
        <v>200</v>
      </c>
      <c r="H30" s="30"/>
      <c r="I30" s="31">
        <v>15</v>
      </c>
      <c r="J30" s="31"/>
      <c r="K30" s="30"/>
      <c r="L30" s="48">
        <v>30</v>
      </c>
      <c r="M30" s="31"/>
    </row>
    <row r="31" spans="1:13" s="4" customFormat="1" x14ac:dyDescent="0.2">
      <c r="A31" s="6" t="s">
        <v>20</v>
      </c>
      <c r="B31" s="3">
        <v>0</v>
      </c>
      <c r="C31" s="3">
        <v>0</v>
      </c>
      <c r="D31" s="3"/>
      <c r="E31" s="3">
        <v>0</v>
      </c>
      <c r="F31" s="3"/>
      <c r="G31" s="29">
        <v>0</v>
      </c>
      <c r="H31" s="30"/>
      <c r="I31" s="29">
        <v>0</v>
      </c>
      <c r="J31" s="29"/>
      <c r="K31" s="30"/>
      <c r="L31" s="50">
        <v>0</v>
      </c>
      <c r="M31" s="29"/>
    </row>
    <row r="32" spans="1:13" s="4" customFormat="1" x14ac:dyDescent="0.2">
      <c r="A32" s="7" t="s">
        <v>21</v>
      </c>
      <c r="B32" s="5">
        <v>0</v>
      </c>
      <c r="C32" s="5">
        <v>25</v>
      </c>
      <c r="D32" s="5"/>
      <c r="E32" s="5">
        <v>416.3</v>
      </c>
      <c r="F32" s="5"/>
      <c r="G32" s="31">
        <v>200</v>
      </c>
      <c r="H32" s="30"/>
      <c r="I32" s="31">
        <v>0</v>
      </c>
      <c r="J32" s="31">
        <v>205.64</v>
      </c>
      <c r="K32" s="30"/>
      <c r="L32" s="48">
        <v>0</v>
      </c>
      <c r="M32" s="31"/>
    </row>
    <row r="33" spans="1:13" s="4" customFormat="1" x14ac:dyDescent="0.2">
      <c r="A33" s="6" t="s">
        <v>22</v>
      </c>
      <c r="B33" s="3">
        <v>0</v>
      </c>
      <c r="C33" s="3">
        <v>0</v>
      </c>
      <c r="D33" s="3"/>
      <c r="E33" s="3">
        <v>380.29</v>
      </c>
      <c r="F33" s="3"/>
      <c r="G33" s="29">
        <v>100</v>
      </c>
      <c r="H33" s="30"/>
      <c r="I33" s="29">
        <v>100</v>
      </c>
      <c r="J33" s="29"/>
      <c r="K33" s="30"/>
      <c r="L33" s="50">
        <v>300</v>
      </c>
      <c r="M33" s="29">
        <f>'2014 A'!B38+'2014 1A'!B37</f>
        <v>429.7</v>
      </c>
    </row>
    <row r="34" spans="1:13" s="4" customFormat="1" x14ac:dyDescent="0.2">
      <c r="A34" s="6" t="s">
        <v>24</v>
      </c>
      <c r="B34" s="3">
        <v>300</v>
      </c>
      <c r="C34" s="3">
        <v>0</v>
      </c>
      <c r="D34" s="3"/>
      <c r="E34" s="3">
        <v>50</v>
      </c>
      <c r="F34" s="3"/>
      <c r="G34" s="29">
        <v>0</v>
      </c>
      <c r="H34" s="30"/>
      <c r="I34" s="29">
        <v>50</v>
      </c>
      <c r="J34" s="29"/>
      <c r="K34" s="30"/>
      <c r="L34" s="50">
        <v>100</v>
      </c>
      <c r="M34" s="29"/>
    </row>
    <row r="35" spans="1:13" s="4" customFormat="1" x14ac:dyDescent="0.2">
      <c r="A35" s="7" t="s">
        <v>38</v>
      </c>
      <c r="B35" s="5">
        <v>0</v>
      </c>
      <c r="C35" s="5">
        <v>113.98</v>
      </c>
      <c r="D35" s="5"/>
      <c r="E35" s="5">
        <v>552.79999999999995</v>
      </c>
      <c r="F35" s="5"/>
      <c r="G35" s="31">
        <v>5000</v>
      </c>
      <c r="H35" s="30"/>
      <c r="I35" s="31">
        <v>2500</v>
      </c>
      <c r="J35" s="31"/>
      <c r="K35" s="30"/>
      <c r="L35" s="48">
        <v>4000</v>
      </c>
      <c r="M35" s="31">
        <f>'2014 A'!B49+'2014 1A'!B49</f>
        <v>5977.9600000000009</v>
      </c>
    </row>
    <row r="36" spans="1:13" s="4" customFormat="1" x14ac:dyDescent="0.2">
      <c r="A36" s="23" t="s">
        <v>35</v>
      </c>
      <c r="B36" s="15">
        <f>SUM(B29:B35)</f>
        <v>426.93</v>
      </c>
      <c r="C36" s="15">
        <f>SUM(C29:C35)</f>
        <v>138.98000000000002</v>
      </c>
      <c r="D36" s="15"/>
      <c r="E36" s="15">
        <f>SUM(E29:E35)</f>
        <v>1424.02</v>
      </c>
      <c r="F36" s="15"/>
      <c r="G36" s="32">
        <f>SUM(G29:G35)</f>
        <v>5530</v>
      </c>
      <c r="H36" s="33"/>
      <c r="I36" s="32">
        <f>SUM(I29:I35)</f>
        <v>2675</v>
      </c>
      <c r="J36" s="32">
        <f>SUM(J29:J35)</f>
        <v>216.23</v>
      </c>
      <c r="K36" s="33"/>
      <c r="L36" s="32">
        <f>SUM(L29:L35)</f>
        <v>4430</v>
      </c>
      <c r="M36" s="32">
        <f>SUM(M29:M35)</f>
        <v>6407.6600000000008</v>
      </c>
    </row>
    <row r="37" spans="1:13" x14ac:dyDescent="0.2">
      <c r="A37" s="10"/>
      <c r="B37" s="11"/>
      <c r="C37" s="11"/>
      <c r="D37" s="11"/>
      <c r="E37" s="11"/>
      <c r="F37" s="11"/>
      <c r="G37" s="34"/>
      <c r="H37" s="34"/>
      <c r="I37" s="34"/>
      <c r="J37" s="34"/>
      <c r="K37" s="34"/>
      <c r="L37" s="34"/>
      <c r="M37" s="34"/>
    </row>
    <row r="38" spans="1:13" ht="21.75" customHeight="1" x14ac:dyDescent="0.25">
      <c r="A38" s="141" t="s">
        <v>33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s="4" customFormat="1" ht="13.5" customHeight="1" x14ac:dyDescent="0.2">
      <c r="A39" s="6" t="s">
        <v>25</v>
      </c>
      <c r="B39" s="3">
        <v>0</v>
      </c>
      <c r="C39" s="3">
        <v>4650</v>
      </c>
      <c r="D39" s="3"/>
      <c r="E39" s="3">
        <v>5925</v>
      </c>
      <c r="F39" s="3"/>
      <c r="G39" s="29">
        <v>5800</v>
      </c>
      <c r="H39" s="30"/>
      <c r="I39" s="29">
        <v>0</v>
      </c>
      <c r="J39" s="29"/>
      <c r="K39" s="30"/>
      <c r="L39" s="50">
        <v>4700</v>
      </c>
      <c r="M39" s="29">
        <f>'2014 A'!B45</f>
        <v>4167</v>
      </c>
    </row>
    <row r="40" spans="1:13" s="4" customFormat="1" x14ac:dyDescent="0.2">
      <c r="A40" s="7" t="s">
        <v>26</v>
      </c>
      <c r="B40" s="5">
        <v>0</v>
      </c>
      <c r="C40" s="5">
        <v>0</v>
      </c>
      <c r="D40" s="5"/>
      <c r="E40" s="5">
        <v>2108.33</v>
      </c>
      <c r="F40" s="5"/>
      <c r="G40" s="31">
        <v>0</v>
      </c>
      <c r="H40" s="30"/>
      <c r="I40" s="31">
        <v>0</v>
      </c>
      <c r="J40" s="31"/>
      <c r="K40" s="30"/>
      <c r="L40" s="48">
        <v>3500</v>
      </c>
      <c r="M40" s="31">
        <f>'2014 1A'!B45</f>
        <v>4600</v>
      </c>
    </row>
    <row r="41" spans="1:13" s="4" customFormat="1" x14ac:dyDescent="0.2">
      <c r="A41" s="6" t="s">
        <v>27</v>
      </c>
      <c r="B41" s="3">
        <v>0</v>
      </c>
      <c r="C41" s="3">
        <v>0</v>
      </c>
      <c r="D41" s="3"/>
      <c r="E41" s="3">
        <v>313.33</v>
      </c>
      <c r="F41" s="3"/>
      <c r="G41" s="29">
        <v>100</v>
      </c>
      <c r="H41" s="30"/>
      <c r="I41" s="29">
        <v>100</v>
      </c>
      <c r="J41" s="29"/>
      <c r="K41" s="30"/>
      <c r="L41" s="50">
        <v>100</v>
      </c>
      <c r="M41" s="29"/>
    </row>
    <row r="42" spans="1:13" s="4" customFormat="1" x14ac:dyDescent="0.2">
      <c r="A42" s="7" t="s">
        <v>28</v>
      </c>
      <c r="B42" s="5">
        <v>0</v>
      </c>
      <c r="C42" s="5">
        <v>0</v>
      </c>
      <c r="D42" s="5"/>
      <c r="E42" s="5">
        <v>185.24</v>
      </c>
      <c r="F42" s="5"/>
      <c r="G42" s="31">
        <v>100</v>
      </c>
      <c r="H42" s="30"/>
      <c r="I42" s="31">
        <v>100</v>
      </c>
      <c r="J42" s="31"/>
      <c r="K42" s="30"/>
      <c r="L42" s="48">
        <v>0</v>
      </c>
      <c r="M42" s="31"/>
    </row>
    <row r="43" spans="1:13" s="4" customFormat="1" x14ac:dyDescent="0.2">
      <c r="A43" s="7" t="s">
        <v>31</v>
      </c>
      <c r="B43" s="5">
        <v>0</v>
      </c>
      <c r="C43" s="5">
        <v>0</v>
      </c>
      <c r="D43" s="5"/>
      <c r="E43" s="5">
        <v>291.67</v>
      </c>
      <c r="F43" s="5"/>
      <c r="G43" s="31">
        <v>500</v>
      </c>
      <c r="H43" s="30"/>
      <c r="I43" s="31">
        <v>0</v>
      </c>
      <c r="J43" s="31"/>
      <c r="K43" s="30"/>
      <c r="L43" s="48">
        <v>0</v>
      </c>
      <c r="M43" s="31"/>
    </row>
    <row r="44" spans="1:13" s="4" customFormat="1" x14ac:dyDescent="0.2">
      <c r="A44" s="6" t="s">
        <v>30</v>
      </c>
      <c r="B44" s="3">
        <v>0</v>
      </c>
      <c r="C44" s="3">
        <v>0</v>
      </c>
      <c r="D44" s="3"/>
      <c r="E44" s="3">
        <v>183.66</v>
      </c>
      <c r="F44" s="3"/>
      <c r="G44" s="29">
        <v>0</v>
      </c>
      <c r="H44" s="30"/>
      <c r="I44" s="29">
        <v>500</v>
      </c>
      <c r="J44" s="29"/>
      <c r="K44" s="30"/>
      <c r="L44" s="50">
        <v>1000</v>
      </c>
      <c r="M44" s="29"/>
    </row>
    <row r="45" spans="1:13" s="4" customFormat="1" x14ac:dyDescent="0.2">
      <c r="A45" s="7" t="s">
        <v>32</v>
      </c>
      <c r="B45" s="5">
        <v>606.95000000000005</v>
      </c>
      <c r="C45" s="5">
        <v>0</v>
      </c>
      <c r="D45" s="5"/>
      <c r="E45" s="5">
        <v>170.83</v>
      </c>
      <c r="F45" s="5"/>
      <c r="G45" s="31">
        <v>1200</v>
      </c>
      <c r="H45" s="30"/>
      <c r="I45" s="31">
        <v>700</v>
      </c>
      <c r="J45" s="31"/>
      <c r="K45" s="30"/>
      <c r="L45" s="48">
        <v>1250</v>
      </c>
      <c r="M45" s="31">
        <f>'2014 A'!B50+'2014 1A'!B50</f>
        <v>1020.85</v>
      </c>
    </row>
    <row r="46" spans="1:13" s="4" customFormat="1" ht="25.5" x14ac:dyDescent="0.2">
      <c r="A46" s="23" t="s">
        <v>34</v>
      </c>
      <c r="B46" s="15">
        <f>SUM(B39:B45)</f>
        <v>606.95000000000005</v>
      </c>
      <c r="C46" s="15">
        <f>SUM(C39:C45)</f>
        <v>4650</v>
      </c>
      <c r="D46" s="15"/>
      <c r="E46" s="15">
        <f>SUM(E39:E45)</f>
        <v>9178.06</v>
      </c>
      <c r="F46" s="15"/>
      <c r="G46" s="32">
        <f>SUM(G39:G45)</f>
        <v>7700</v>
      </c>
      <c r="H46" s="33"/>
      <c r="I46" s="32">
        <f>SUM(I39:I45)</f>
        <v>1400</v>
      </c>
      <c r="J46" s="32">
        <f>SUM(J39:J45)</f>
        <v>0</v>
      </c>
      <c r="K46" s="33"/>
      <c r="L46" s="32">
        <f>SUM(L39:L45)</f>
        <v>10550</v>
      </c>
      <c r="M46" s="32">
        <f>SUM(M39:M45)</f>
        <v>9787.85</v>
      </c>
    </row>
    <row r="47" spans="1:13" x14ac:dyDescent="0.2">
      <c r="A47" s="10"/>
      <c r="B47" s="11"/>
      <c r="C47" s="11"/>
      <c r="D47" s="11"/>
      <c r="E47" s="11"/>
      <c r="F47" s="11"/>
      <c r="G47" s="34"/>
      <c r="H47" s="34"/>
      <c r="I47" s="34"/>
      <c r="J47" s="34"/>
      <c r="K47" s="34"/>
      <c r="L47" s="34"/>
      <c r="M47" s="34"/>
    </row>
    <row r="48" spans="1:13" ht="15" x14ac:dyDescent="0.3">
      <c r="A48" s="2"/>
      <c r="B48" s="1"/>
      <c r="C48" s="1"/>
      <c r="D48" s="1"/>
      <c r="E48" s="1"/>
      <c r="F48" s="1"/>
      <c r="G48" s="35"/>
      <c r="H48" s="35"/>
      <c r="I48" s="35"/>
      <c r="J48" s="35"/>
      <c r="K48" s="35"/>
      <c r="L48" s="35"/>
      <c r="M48" s="35"/>
    </row>
    <row r="49" spans="1:15" ht="29.25" customHeight="1" x14ac:dyDescent="0.2">
      <c r="A49" s="9" t="s">
        <v>4</v>
      </c>
      <c r="B49" s="16">
        <f>SUM(B26+B36+B46)</f>
        <v>2651.99</v>
      </c>
      <c r="C49" s="16">
        <f>SUM(C26+C36+C46)</f>
        <v>7761.71</v>
      </c>
      <c r="D49" s="16"/>
      <c r="E49" s="16">
        <f>SUM(E26+E36+E46)</f>
        <v>15279.38</v>
      </c>
      <c r="F49" s="16"/>
      <c r="G49" s="36">
        <f>SUM(G26+G36+G46)</f>
        <v>23805</v>
      </c>
      <c r="H49" s="37"/>
      <c r="I49" s="36">
        <f>SUM(I26+I36+I46)</f>
        <v>11375</v>
      </c>
      <c r="J49" s="36">
        <f>SUM(J26+J36+J46)</f>
        <v>2229.69</v>
      </c>
      <c r="K49" s="37"/>
      <c r="L49" s="36">
        <f>SUM(L26+L36+L46)</f>
        <v>29580</v>
      </c>
      <c r="M49" s="36">
        <f>SUM(M26+M36+M46)</f>
        <v>22143.880000000005</v>
      </c>
      <c r="N49" s="75"/>
      <c r="O49" s="75"/>
    </row>
    <row r="50" spans="1:15" ht="30" customHeight="1" x14ac:dyDescent="0.2">
      <c r="A50" s="9" t="s">
        <v>1</v>
      </c>
      <c r="B50" s="16">
        <f>SUM(B15-B49)</f>
        <v>67212.76999999999</v>
      </c>
      <c r="C50" s="16">
        <f>SUM(C15-C49)</f>
        <v>63215.24</v>
      </c>
      <c r="D50" s="16"/>
      <c r="E50" s="16">
        <f>SUM(E15-E49)</f>
        <v>63026.26</v>
      </c>
      <c r="F50" s="16"/>
      <c r="G50" s="36">
        <f>SUM(G15-G49)</f>
        <v>0</v>
      </c>
      <c r="H50" s="37"/>
      <c r="I50" s="36">
        <f>SUM(I15-I49)</f>
        <v>-475</v>
      </c>
      <c r="J50" s="36">
        <f>SUM(J15-J49)</f>
        <v>9688.84</v>
      </c>
      <c r="K50" s="37"/>
      <c r="L50" s="36">
        <f>SUM(L15-L49)</f>
        <v>-7780</v>
      </c>
      <c r="M50" s="36">
        <f>SUM(M15-M49)</f>
        <v>1532.2599999999948</v>
      </c>
    </row>
  </sheetData>
  <mergeCells count="5">
    <mergeCell ref="A1:M1"/>
    <mergeCell ref="A17:M17"/>
    <mergeCell ref="A18:M18"/>
    <mergeCell ref="A28:M28"/>
    <mergeCell ref="A38:M38"/>
  </mergeCells>
  <printOptions horizontalCentered="1" verticalCentered="1"/>
  <pageMargins left="0.5" right="0.5" top="0.5" bottom="0.5" header="0.5" footer="0.5"/>
  <pageSetup scale="62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A13" workbookViewId="0">
      <selection activeCell="D17" sqref="D17"/>
    </sheetView>
  </sheetViews>
  <sheetFormatPr defaultRowHeight="12.75" x14ac:dyDescent="0.2"/>
  <cols>
    <col min="1" max="1" width="12" style="77" customWidth="1"/>
    <col min="2" max="2" width="15.7109375" style="78" customWidth="1"/>
    <col min="3" max="3" width="26.28515625" customWidth="1"/>
    <col min="4" max="4" width="30" customWidth="1"/>
    <col min="5" max="5" width="16.28515625" style="41" customWidth="1"/>
    <col min="6" max="7" width="10.28515625" bestFit="1" customWidth="1"/>
    <col min="257" max="257" width="12" customWidth="1"/>
    <col min="258" max="258" width="15.7109375" customWidth="1"/>
    <col min="259" max="259" width="26.28515625" customWidth="1"/>
    <col min="260" max="260" width="30" customWidth="1"/>
    <col min="261" max="261" width="16.28515625" customWidth="1"/>
    <col min="262" max="263" width="10.28515625" bestFit="1" customWidth="1"/>
    <col min="513" max="513" width="12" customWidth="1"/>
    <col min="514" max="514" width="15.7109375" customWidth="1"/>
    <col min="515" max="515" width="26.28515625" customWidth="1"/>
    <col min="516" max="516" width="30" customWidth="1"/>
    <col min="517" max="517" width="16.28515625" customWidth="1"/>
    <col min="518" max="519" width="10.28515625" bestFit="1" customWidth="1"/>
    <col min="769" max="769" width="12" customWidth="1"/>
    <col min="770" max="770" width="15.7109375" customWidth="1"/>
    <col min="771" max="771" width="26.28515625" customWidth="1"/>
    <col min="772" max="772" width="30" customWidth="1"/>
    <col min="773" max="773" width="16.28515625" customWidth="1"/>
    <col min="774" max="775" width="10.28515625" bestFit="1" customWidth="1"/>
    <col min="1025" max="1025" width="12" customWidth="1"/>
    <col min="1026" max="1026" width="15.7109375" customWidth="1"/>
    <col min="1027" max="1027" width="26.28515625" customWidth="1"/>
    <col min="1028" max="1028" width="30" customWidth="1"/>
    <col min="1029" max="1029" width="16.28515625" customWidth="1"/>
    <col min="1030" max="1031" width="10.28515625" bestFit="1" customWidth="1"/>
    <col min="1281" max="1281" width="12" customWidth="1"/>
    <col min="1282" max="1282" width="15.7109375" customWidth="1"/>
    <col min="1283" max="1283" width="26.28515625" customWidth="1"/>
    <col min="1284" max="1284" width="30" customWidth="1"/>
    <col min="1285" max="1285" width="16.28515625" customWidth="1"/>
    <col min="1286" max="1287" width="10.28515625" bestFit="1" customWidth="1"/>
    <col min="1537" max="1537" width="12" customWidth="1"/>
    <col min="1538" max="1538" width="15.7109375" customWidth="1"/>
    <col min="1539" max="1539" width="26.28515625" customWidth="1"/>
    <col min="1540" max="1540" width="30" customWidth="1"/>
    <col min="1541" max="1541" width="16.28515625" customWidth="1"/>
    <col min="1542" max="1543" width="10.28515625" bestFit="1" customWidth="1"/>
    <col min="1793" max="1793" width="12" customWidth="1"/>
    <col min="1794" max="1794" width="15.7109375" customWidth="1"/>
    <col min="1795" max="1795" width="26.28515625" customWidth="1"/>
    <col min="1796" max="1796" width="30" customWidth="1"/>
    <col min="1797" max="1797" width="16.28515625" customWidth="1"/>
    <col min="1798" max="1799" width="10.28515625" bestFit="1" customWidth="1"/>
    <col min="2049" max="2049" width="12" customWidth="1"/>
    <col min="2050" max="2050" width="15.7109375" customWidth="1"/>
    <col min="2051" max="2051" width="26.28515625" customWidth="1"/>
    <col min="2052" max="2052" width="30" customWidth="1"/>
    <col min="2053" max="2053" width="16.28515625" customWidth="1"/>
    <col min="2054" max="2055" width="10.28515625" bestFit="1" customWidth="1"/>
    <col min="2305" max="2305" width="12" customWidth="1"/>
    <col min="2306" max="2306" width="15.7109375" customWidth="1"/>
    <col min="2307" max="2307" width="26.28515625" customWidth="1"/>
    <col min="2308" max="2308" width="30" customWidth="1"/>
    <col min="2309" max="2309" width="16.28515625" customWidth="1"/>
    <col min="2310" max="2311" width="10.28515625" bestFit="1" customWidth="1"/>
    <col min="2561" max="2561" width="12" customWidth="1"/>
    <col min="2562" max="2562" width="15.7109375" customWidth="1"/>
    <col min="2563" max="2563" width="26.28515625" customWidth="1"/>
    <col min="2564" max="2564" width="30" customWidth="1"/>
    <col min="2565" max="2565" width="16.28515625" customWidth="1"/>
    <col min="2566" max="2567" width="10.28515625" bestFit="1" customWidth="1"/>
    <col min="2817" max="2817" width="12" customWidth="1"/>
    <col min="2818" max="2818" width="15.7109375" customWidth="1"/>
    <col min="2819" max="2819" width="26.28515625" customWidth="1"/>
    <col min="2820" max="2820" width="30" customWidth="1"/>
    <col min="2821" max="2821" width="16.28515625" customWidth="1"/>
    <col min="2822" max="2823" width="10.28515625" bestFit="1" customWidth="1"/>
    <col min="3073" max="3073" width="12" customWidth="1"/>
    <col min="3074" max="3074" width="15.7109375" customWidth="1"/>
    <col min="3075" max="3075" width="26.28515625" customWidth="1"/>
    <col min="3076" max="3076" width="30" customWidth="1"/>
    <col min="3077" max="3077" width="16.28515625" customWidth="1"/>
    <col min="3078" max="3079" width="10.28515625" bestFit="1" customWidth="1"/>
    <col min="3329" max="3329" width="12" customWidth="1"/>
    <col min="3330" max="3330" width="15.7109375" customWidth="1"/>
    <col min="3331" max="3331" width="26.28515625" customWidth="1"/>
    <col min="3332" max="3332" width="30" customWidth="1"/>
    <col min="3333" max="3333" width="16.28515625" customWidth="1"/>
    <col min="3334" max="3335" width="10.28515625" bestFit="1" customWidth="1"/>
    <col min="3585" max="3585" width="12" customWidth="1"/>
    <col min="3586" max="3586" width="15.7109375" customWidth="1"/>
    <col min="3587" max="3587" width="26.28515625" customWidth="1"/>
    <col min="3588" max="3588" width="30" customWidth="1"/>
    <col min="3589" max="3589" width="16.28515625" customWidth="1"/>
    <col min="3590" max="3591" width="10.28515625" bestFit="1" customWidth="1"/>
    <col min="3841" max="3841" width="12" customWidth="1"/>
    <col min="3842" max="3842" width="15.7109375" customWidth="1"/>
    <col min="3843" max="3843" width="26.28515625" customWidth="1"/>
    <col min="3844" max="3844" width="30" customWidth="1"/>
    <col min="3845" max="3845" width="16.28515625" customWidth="1"/>
    <col min="3846" max="3847" width="10.28515625" bestFit="1" customWidth="1"/>
    <col min="4097" max="4097" width="12" customWidth="1"/>
    <col min="4098" max="4098" width="15.7109375" customWidth="1"/>
    <col min="4099" max="4099" width="26.28515625" customWidth="1"/>
    <col min="4100" max="4100" width="30" customWidth="1"/>
    <col min="4101" max="4101" width="16.28515625" customWidth="1"/>
    <col min="4102" max="4103" width="10.28515625" bestFit="1" customWidth="1"/>
    <col min="4353" max="4353" width="12" customWidth="1"/>
    <col min="4354" max="4354" width="15.7109375" customWidth="1"/>
    <col min="4355" max="4355" width="26.28515625" customWidth="1"/>
    <col min="4356" max="4356" width="30" customWidth="1"/>
    <col min="4357" max="4357" width="16.28515625" customWidth="1"/>
    <col min="4358" max="4359" width="10.28515625" bestFit="1" customWidth="1"/>
    <col min="4609" max="4609" width="12" customWidth="1"/>
    <col min="4610" max="4610" width="15.7109375" customWidth="1"/>
    <col min="4611" max="4611" width="26.28515625" customWidth="1"/>
    <col min="4612" max="4612" width="30" customWidth="1"/>
    <col min="4613" max="4613" width="16.28515625" customWidth="1"/>
    <col min="4614" max="4615" width="10.28515625" bestFit="1" customWidth="1"/>
    <col min="4865" max="4865" width="12" customWidth="1"/>
    <col min="4866" max="4866" width="15.7109375" customWidth="1"/>
    <col min="4867" max="4867" width="26.28515625" customWidth="1"/>
    <col min="4868" max="4868" width="30" customWidth="1"/>
    <col min="4869" max="4869" width="16.28515625" customWidth="1"/>
    <col min="4870" max="4871" width="10.28515625" bestFit="1" customWidth="1"/>
    <col min="5121" max="5121" width="12" customWidth="1"/>
    <col min="5122" max="5122" width="15.7109375" customWidth="1"/>
    <col min="5123" max="5123" width="26.28515625" customWidth="1"/>
    <col min="5124" max="5124" width="30" customWidth="1"/>
    <col min="5125" max="5125" width="16.28515625" customWidth="1"/>
    <col min="5126" max="5127" width="10.28515625" bestFit="1" customWidth="1"/>
    <col min="5377" max="5377" width="12" customWidth="1"/>
    <col min="5378" max="5378" width="15.7109375" customWidth="1"/>
    <col min="5379" max="5379" width="26.28515625" customWidth="1"/>
    <col min="5380" max="5380" width="30" customWidth="1"/>
    <col min="5381" max="5381" width="16.28515625" customWidth="1"/>
    <col min="5382" max="5383" width="10.28515625" bestFit="1" customWidth="1"/>
    <col min="5633" max="5633" width="12" customWidth="1"/>
    <col min="5634" max="5634" width="15.7109375" customWidth="1"/>
    <col min="5635" max="5635" width="26.28515625" customWidth="1"/>
    <col min="5636" max="5636" width="30" customWidth="1"/>
    <col min="5637" max="5637" width="16.28515625" customWidth="1"/>
    <col min="5638" max="5639" width="10.28515625" bestFit="1" customWidth="1"/>
    <col min="5889" max="5889" width="12" customWidth="1"/>
    <col min="5890" max="5890" width="15.7109375" customWidth="1"/>
    <col min="5891" max="5891" width="26.28515625" customWidth="1"/>
    <col min="5892" max="5892" width="30" customWidth="1"/>
    <col min="5893" max="5893" width="16.28515625" customWidth="1"/>
    <col min="5894" max="5895" width="10.28515625" bestFit="1" customWidth="1"/>
    <col min="6145" max="6145" width="12" customWidth="1"/>
    <col min="6146" max="6146" width="15.7109375" customWidth="1"/>
    <col min="6147" max="6147" width="26.28515625" customWidth="1"/>
    <col min="6148" max="6148" width="30" customWidth="1"/>
    <col min="6149" max="6149" width="16.28515625" customWidth="1"/>
    <col min="6150" max="6151" width="10.28515625" bestFit="1" customWidth="1"/>
    <col min="6401" max="6401" width="12" customWidth="1"/>
    <col min="6402" max="6402" width="15.7109375" customWidth="1"/>
    <col min="6403" max="6403" width="26.28515625" customWidth="1"/>
    <col min="6404" max="6404" width="30" customWidth="1"/>
    <col min="6405" max="6405" width="16.28515625" customWidth="1"/>
    <col min="6406" max="6407" width="10.28515625" bestFit="1" customWidth="1"/>
    <col min="6657" max="6657" width="12" customWidth="1"/>
    <col min="6658" max="6658" width="15.7109375" customWidth="1"/>
    <col min="6659" max="6659" width="26.28515625" customWidth="1"/>
    <col min="6660" max="6660" width="30" customWidth="1"/>
    <col min="6661" max="6661" width="16.28515625" customWidth="1"/>
    <col min="6662" max="6663" width="10.28515625" bestFit="1" customWidth="1"/>
    <col min="6913" max="6913" width="12" customWidth="1"/>
    <col min="6914" max="6914" width="15.7109375" customWidth="1"/>
    <col min="6915" max="6915" width="26.28515625" customWidth="1"/>
    <col min="6916" max="6916" width="30" customWidth="1"/>
    <col min="6917" max="6917" width="16.28515625" customWidth="1"/>
    <col min="6918" max="6919" width="10.28515625" bestFit="1" customWidth="1"/>
    <col min="7169" max="7169" width="12" customWidth="1"/>
    <col min="7170" max="7170" width="15.7109375" customWidth="1"/>
    <col min="7171" max="7171" width="26.28515625" customWidth="1"/>
    <col min="7172" max="7172" width="30" customWidth="1"/>
    <col min="7173" max="7173" width="16.28515625" customWidth="1"/>
    <col min="7174" max="7175" width="10.28515625" bestFit="1" customWidth="1"/>
    <col min="7425" max="7425" width="12" customWidth="1"/>
    <col min="7426" max="7426" width="15.7109375" customWidth="1"/>
    <col min="7427" max="7427" width="26.28515625" customWidth="1"/>
    <col min="7428" max="7428" width="30" customWidth="1"/>
    <col min="7429" max="7429" width="16.28515625" customWidth="1"/>
    <col min="7430" max="7431" width="10.28515625" bestFit="1" customWidth="1"/>
    <col min="7681" max="7681" width="12" customWidth="1"/>
    <col min="7682" max="7682" width="15.7109375" customWidth="1"/>
    <col min="7683" max="7683" width="26.28515625" customWidth="1"/>
    <col min="7684" max="7684" width="30" customWidth="1"/>
    <col min="7685" max="7685" width="16.28515625" customWidth="1"/>
    <col min="7686" max="7687" width="10.28515625" bestFit="1" customWidth="1"/>
    <col min="7937" max="7937" width="12" customWidth="1"/>
    <col min="7938" max="7938" width="15.7109375" customWidth="1"/>
    <col min="7939" max="7939" width="26.28515625" customWidth="1"/>
    <col min="7940" max="7940" width="30" customWidth="1"/>
    <col min="7941" max="7941" width="16.28515625" customWidth="1"/>
    <col min="7942" max="7943" width="10.28515625" bestFit="1" customWidth="1"/>
    <col min="8193" max="8193" width="12" customWidth="1"/>
    <col min="8194" max="8194" width="15.7109375" customWidth="1"/>
    <col min="8195" max="8195" width="26.28515625" customWidth="1"/>
    <col min="8196" max="8196" width="30" customWidth="1"/>
    <col min="8197" max="8197" width="16.28515625" customWidth="1"/>
    <col min="8198" max="8199" width="10.28515625" bestFit="1" customWidth="1"/>
    <col min="8449" max="8449" width="12" customWidth="1"/>
    <col min="8450" max="8450" width="15.7109375" customWidth="1"/>
    <col min="8451" max="8451" width="26.28515625" customWidth="1"/>
    <col min="8452" max="8452" width="30" customWidth="1"/>
    <col min="8453" max="8453" width="16.28515625" customWidth="1"/>
    <col min="8454" max="8455" width="10.28515625" bestFit="1" customWidth="1"/>
    <col min="8705" max="8705" width="12" customWidth="1"/>
    <col min="8706" max="8706" width="15.7109375" customWidth="1"/>
    <col min="8707" max="8707" width="26.28515625" customWidth="1"/>
    <col min="8708" max="8708" width="30" customWidth="1"/>
    <col min="8709" max="8709" width="16.28515625" customWidth="1"/>
    <col min="8710" max="8711" width="10.28515625" bestFit="1" customWidth="1"/>
    <col min="8961" max="8961" width="12" customWidth="1"/>
    <col min="8962" max="8962" width="15.7109375" customWidth="1"/>
    <col min="8963" max="8963" width="26.28515625" customWidth="1"/>
    <col min="8964" max="8964" width="30" customWidth="1"/>
    <col min="8965" max="8965" width="16.28515625" customWidth="1"/>
    <col min="8966" max="8967" width="10.28515625" bestFit="1" customWidth="1"/>
    <col min="9217" max="9217" width="12" customWidth="1"/>
    <col min="9218" max="9218" width="15.7109375" customWidth="1"/>
    <col min="9219" max="9219" width="26.28515625" customWidth="1"/>
    <col min="9220" max="9220" width="30" customWidth="1"/>
    <col min="9221" max="9221" width="16.28515625" customWidth="1"/>
    <col min="9222" max="9223" width="10.28515625" bestFit="1" customWidth="1"/>
    <col min="9473" max="9473" width="12" customWidth="1"/>
    <col min="9474" max="9474" width="15.7109375" customWidth="1"/>
    <col min="9475" max="9475" width="26.28515625" customWidth="1"/>
    <col min="9476" max="9476" width="30" customWidth="1"/>
    <col min="9477" max="9477" width="16.28515625" customWidth="1"/>
    <col min="9478" max="9479" width="10.28515625" bestFit="1" customWidth="1"/>
    <col min="9729" max="9729" width="12" customWidth="1"/>
    <col min="9730" max="9730" width="15.7109375" customWidth="1"/>
    <col min="9731" max="9731" width="26.28515625" customWidth="1"/>
    <col min="9732" max="9732" width="30" customWidth="1"/>
    <col min="9733" max="9733" width="16.28515625" customWidth="1"/>
    <col min="9734" max="9735" width="10.28515625" bestFit="1" customWidth="1"/>
    <col min="9985" max="9985" width="12" customWidth="1"/>
    <col min="9986" max="9986" width="15.7109375" customWidth="1"/>
    <col min="9987" max="9987" width="26.28515625" customWidth="1"/>
    <col min="9988" max="9988" width="30" customWidth="1"/>
    <col min="9989" max="9989" width="16.28515625" customWidth="1"/>
    <col min="9990" max="9991" width="10.28515625" bestFit="1" customWidth="1"/>
    <col min="10241" max="10241" width="12" customWidth="1"/>
    <col min="10242" max="10242" width="15.7109375" customWidth="1"/>
    <col min="10243" max="10243" width="26.28515625" customWidth="1"/>
    <col min="10244" max="10244" width="30" customWidth="1"/>
    <col min="10245" max="10245" width="16.28515625" customWidth="1"/>
    <col min="10246" max="10247" width="10.28515625" bestFit="1" customWidth="1"/>
    <col min="10497" max="10497" width="12" customWidth="1"/>
    <col min="10498" max="10498" width="15.7109375" customWidth="1"/>
    <col min="10499" max="10499" width="26.28515625" customWidth="1"/>
    <col min="10500" max="10500" width="30" customWidth="1"/>
    <col min="10501" max="10501" width="16.28515625" customWidth="1"/>
    <col min="10502" max="10503" width="10.28515625" bestFit="1" customWidth="1"/>
    <col min="10753" max="10753" width="12" customWidth="1"/>
    <col min="10754" max="10754" width="15.7109375" customWidth="1"/>
    <col min="10755" max="10755" width="26.28515625" customWidth="1"/>
    <col min="10756" max="10756" width="30" customWidth="1"/>
    <col min="10757" max="10757" width="16.28515625" customWidth="1"/>
    <col min="10758" max="10759" width="10.28515625" bestFit="1" customWidth="1"/>
    <col min="11009" max="11009" width="12" customWidth="1"/>
    <col min="11010" max="11010" width="15.7109375" customWidth="1"/>
    <col min="11011" max="11011" width="26.28515625" customWidth="1"/>
    <col min="11012" max="11012" width="30" customWidth="1"/>
    <col min="11013" max="11013" width="16.28515625" customWidth="1"/>
    <col min="11014" max="11015" width="10.28515625" bestFit="1" customWidth="1"/>
    <col min="11265" max="11265" width="12" customWidth="1"/>
    <col min="11266" max="11266" width="15.7109375" customWidth="1"/>
    <col min="11267" max="11267" width="26.28515625" customWidth="1"/>
    <col min="11268" max="11268" width="30" customWidth="1"/>
    <col min="11269" max="11269" width="16.28515625" customWidth="1"/>
    <col min="11270" max="11271" width="10.28515625" bestFit="1" customWidth="1"/>
    <col min="11521" max="11521" width="12" customWidth="1"/>
    <col min="11522" max="11522" width="15.7109375" customWidth="1"/>
    <col min="11523" max="11523" width="26.28515625" customWidth="1"/>
    <col min="11524" max="11524" width="30" customWidth="1"/>
    <col min="11525" max="11525" width="16.28515625" customWidth="1"/>
    <col min="11526" max="11527" width="10.28515625" bestFit="1" customWidth="1"/>
    <col min="11777" max="11777" width="12" customWidth="1"/>
    <col min="11778" max="11778" width="15.7109375" customWidth="1"/>
    <col min="11779" max="11779" width="26.28515625" customWidth="1"/>
    <col min="11780" max="11780" width="30" customWidth="1"/>
    <col min="11781" max="11781" width="16.28515625" customWidth="1"/>
    <col min="11782" max="11783" width="10.28515625" bestFit="1" customWidth="1"/>
    <col min="12033" max="12033" width="12" customWidth="1"/>
    <col min="12034" max="12034" width="15.7109375" customWidth="1"/>
    <col min="12035" max="12035" width="26.28515625" customWidth="1"/>
    <col min="12036" max="12036" width="30" customWidth="1"/>
    <col min="12037" max="12037" width="16.28515625" customWidth="1"/>
    <col min="12038" max="12039" width="10.28515625" bestFit="1" customWidth="1"/>
    <col min="12289" max="12289" width="12" customWidth="1"/>
    <col min="12290" max="12290" width="15.7109375" customWidth="1"/>
    <col min="12291" max="12291" width="26.28515625" customWidth="1"/>
    <col min="12292" max="12292" width="30" customWidth="1"/>
    <col min="12293" max="12293" width="16.28515625" customWidth="1"/>
    <col min="12294" max="12295" width="10.28515625" bestFit="1" customWidth="1"/>
    <col min="12545" max="12545" width="12" customWidth="1"/>
    <col min="12546" max="12546" width="15.7109375" customWidth="1"/>
    <col min="12547" max="12547" width="26.28515625" customWidth="1"/>
    <col min="12548" max="12548" width="30" customWidth="1"/>
    <col min="12549" max="12549" width="16.28515625" customWidth="1"/>
    <col min="12550" max="12551" width="10.28515625" bestFit="1" customWidth="1"/>
    <col min="12801" max="12801" width="12" customWidth="1"/>
    <col min="12802" max="12802" width="15.7109375" customWidth="1"/>
    <col min="12803" max="12803" width="26.28515625" customWidth="1"/>
    <col min="12804" max="12804" width="30" customWidth="1"/>
    <col min="12805" max="12805" width="16.28515625" customWidth="1"/>
    <col min="12806" max="12807" width="10.28515625" bestFit="1" customWidth="1"/>
    <col min="13057" max="13057" width="12" customWidth="1"/>
    <col min="13058" max="13058" width="15.7109375" customWidth="1"/>
    <col min="13059" max="13059" width="26.28515625" customWidth="1"/>
    <col min="13060" max="13060" width="30" customWidth="1"/>
    <col min="13061" max="13061" width="16.28515625" customWidth="1"/>
    <col min="13062" max="13063" width="10.28515625" bestFit="1" customWidth="1"/>
    <col min="13313" max="13313" width="12" customWidth="1"/>
    <col min="13314" max="13314" width="15.7109375" customWidth="1"/>
    <col min="13315" max="13315" width="26.28515625" customWidth="1"/>
    <col min="13316" max="13316" width="30" customWidth="1"/>
    <col min="13317" max="13317" width="16.28515625" customWidth="1"/>
    <col min="13318" max="13319" width="10.28515625" bestFit="1" customWidth="1"/>
    <col min="13569" max="13569" width="12" customWidth="1"/>
    <col min="13570" max="13570" width="15.7109375" customWidth="1"/>
    <col min="13571" max="13571" width="26.28515625" customWidth="1"/>
    <col min="13572" max="13572" width="30" customWidth="1"/>
    <col min="13573" max="13573" width="16.28515625" customWidth="1"/>
    <col min="13574" max="13575" width="10.28515625" bestFit="1" customWidth="1"/>
    <col min="13825" max="13825" width="12" customWidth="1"/>
    <col min="13826" max="13826" width="15.7109375" customWidth="1"/>
    <col min="13827" max="13827" width="26.28515625" customWidth="1"/>
    <col min="13828" max="13828" width="30" customWidth="1"/>
    <col min="13829" max="13829" width="16.28515625" customWidth="1"/>
    <col min="13830" max="13831" width="10.28515625" bestFit="1" customWidth="1"/>
    <col min="14081" max="14081" width="12" customWidth="1"/>
    <col min="14082" max="14082" width="15.7109375" customWidth="1"/>
    <col min="14083" max="14083" width="26.28515625" customWidth="1"/>
    <col min="14084" max="14084" width="30" customWidth="1"/>
    <col min="14085" max="14085" width="16.28515625" customWidth="1"/>
    <col min="14086" max="14087" width="10.28515625" bestFit="1" customWidth="1"/>
    <col min="14337" max="14337" width="12" customWidth="1"/>
    <col min="14338" max="14338" width="15.7109375" customWidth="1"/>
    <col min="14339" max="14339" width="26.28515625" customWidth="1"/>
    <col min="14340" max="14340" width="30" customWidth="1"/>
    <col min="14341" max="14341" width="16.28515625" customWidth="1"/>
    <col min="14342" max="14343" width="10.28515625" bestFit="1" customWidth="1"/>
    <col min="14593" max="14593" width="12" customWidth="1"/>
    <col min="14594" max="14594" width="15.7109375" customWidth="1"/>
    <col min="14595" max="14595" width="26.28515625" customWidth="1"/>
    <col min="14596" max="14596" width="30" customWidth="1"/>
    <col min="14597" max="14597" width="16.28515625" customWidth="1"/>
    <col min="14598" max="14599" width="10.28515625" bestFit="1" customWidth="1"/>
    <col min="14849" max="14849" width="12" customWidth="1"/>
    <col min="14850" max="14850" width="15.7109375" customWidth="1"/>
    <col min="14851" max="14851" width="26.28515625" customWidth="1"/>
    <col min="14852" max="14852" width="30" customWidth="1"/>
    <col min="14853" max="14853" width="16.28515625" customWidth="1"/>
    <col min="14854" max="14855" width="10.28515625" bestFit="1" customWidth="1"/>
    <col min="15105" max="15105" width="12" customWidth="1"/>
    <col min="15106" max="15106" width="15.7109375" customWidth="1"/>
    <col min="15107" max="15107" width="26.28515625" customWidth="1"/>
    <col min="15108" max="15108" width="30" customWidth="1"/>
    <col min="15109" max="15109" width="16.28515625" customWidth="1"/>
    <col min="15110" max="15111" width="10.28515625" bestFit="1" customWidth="1"/>
    <col min="15361" max="15361" width="12" customWidth="1"/>
    <col min="15362" max="15362" width="15.7109375" customWidth="1"/>
    <col min="15363" max="15363" width="26.28515625" customWidth="1"/>
    <col min="15364" max="15364" width="30" customWidth="1"/>
    <col min="15365" max="15365" width="16.28515625" customWidth="1"/>
    <col min="15366" max="15367" width="10.28515625" bestFit="1" customWidth="1"/>
    <col min="15617" max="15617" width="12" customWidth="1"/>
    <col min="15618" max="15618" width="15.7109375" customWidth="1"/>
    <col min="15619" max="15619" width="26.28515625" customWidth="1"/>
    <col min="15620" max="15620" width="30" customWidth="1"/>
    <col min="15621" max="15621" width="16.28515625" customWidth="1"/>
    <col min="15622" max="15623" width="10.28515625" bestFit="1" customWidth="1"/>
    <col min="15873" max="15873" width="12" customWidth="1"/>
    <col min="15874" max="15874" width="15.7109375" customWidth="1"/>
    <col min="15875" max="15875" width="26.28515625" customWidth="1"/>
    <col min="15876" max="15876" width="30" customWidth="1"/>
    <col min="15877" max="15877" width="16.28515625" customWidth="1"/>
    <col min="15878" max="15879" width="10.28515625" bestFit="1" customWidth="1"/>
    <col min="16129" max="16129" width="12" customWidth="1"/>
    <col min="16130" max="16130" width="15.7109375" customWidth="1"/>
    <col min="16131" max="16131" width="26.28515625" customWidth="1"/>
    <col min="16132" max="16132" width="30" customWidth="1"/>
    <col min="16133" max="16133" width="16.28515625" customWidth="1"/>
    <col min="16134" max="16135" width="10.28515625" bestFit="1" customWidth="1"/>
  </cols>
  <sheetData>
    <row r="2" spans="1:7" ht="15" x14ac:dyDescent="0.2">
      <c r="D2" s="79" t="s">
        <v>108</v>
      </c>
    </row>
    <row r="5" spans="1:7" ht="15" x14ac:dyDescent="0.2">
      <c r="A5" s="143" t="s">
        <v>166</v>
      </c>
      <c r="B5" s="143"/>
      <c r="C5" s="143"/>
      <c r="D5" s="143"/>
      <c r="E5" s="143"/>
    </row>
    <row r="6" spans="1:7" ht="17.25" x14ac:dyDescent="0.3">
      <c r="A6" s="80"/>
      <c r="B6" s="81"/>
      <c r="C6" s="60"/>
      <c r="D6" s="60"/>
      <c r="E6" s="76"/>
    </row>
    <row r="7" spans="1:7" x14ac:dyDescent="0.2">
      <c r="A7" s="82" t="s">
        <v>110</v>
      </c>
      <c r="B7" s="83" t="s">
        <v>111</v>
      </c>
      <c r="C7" s="73" t="s">
        <v>112</v>
      </c>
      <c r="D7" s="73" t="s">
        <v>113</v>
      </c>
      <c r="E7" s="84" t="s">
        <v>114</v>
      </c>
    </row>
    <row r="8" spans="1:7" ht="13.5" x14ac:dyDescent="0.25">
      <c r="A8" s="85">
        <v>296</v>
      </c>
      <c r="B8" s="86">
        <v>42026</v>
      </c>
      <c r="C8" s="67" t="s">
        <v>115</v>
      </c>
      <c r="D8" s="67" t="s">
        <v>167</v>
      </c>
      <c r="E8" s="118">
        <v>221.67</v>
      </c>
    </row>
    <row r="9" spans="1:7" s="69" customFormat="1" ht="13.5" x14ac:dyDescent="0.25">
      <c r="A9" s="85">
        <v>297</v>
      </c>
      <c r="B9" s="86">
        <v>42075</v>
      </c>
      <c r="C9" s="67" t="s">
        <v>125</v>
      </c>
      <c r="D9" s="67" t="s">
        <v>168</v>
      </c>
      <c r="E9" s="118">
        <v>142.85</v>
      </c>
      <c r="F9" s="74"/>
      <c r="G9" s="88"/>
    </row>
    <row r="10" spans="1:7" ht="13.5" x14ac:dyDescent="0.25">
      <c r="A10" s="89">
        <v>297</v>
      </c>
      <c r="B10" s="86">
        <v>42075</v>
      </c>
      <c r="C10" s="67" t="s">
        <v>125</v>
      </c>
      <c r="D10" s="64" t="s">
        <v>169</v>
      </c>
      <c r="E10" s="119">
        <v>10</v>
      </c>
      <c r="F10" s="69"/>
    </row>
    <row r="11" spans="1:7" s="69" customFormat="1" ht="13.5" x14ac:dyDescent="0.25">
      <c r="A11" s="85">
        <v>298</v>
      </c>
      <c r="B11" s="86">
        <v>42075</v>
      </c>
      <c r="C11" s="67" t="s">
        <v>115</v>
      </c>
      <c r="D11" s="67" t="s">
        <v>170</v>
      </c>
      <c r="E11" s="118">
        <v>225.65</v>
      </c>
      <c r="F11" s="74"/>
    </row>
    <row r="12" spans="1:7" ht="13.5" customHeight="1" x14ac:dyDescent="0.25">
      <c r="A12" s="89">
        <v>298</v>
      </c>
      <c r="B12" s="86">
        <v>42075</v>
      </c>
      <c r="C12" s="67" t="s">
        <v>115</v>
      </c>
      <c r="D12" s="67" t="s">
        <v>171</v>
      </c>
      <c r="E12" s="119">
        <v>985.66</v>
      </c>
      <c r="F12" s="69"/>
    </row>
    <row r="13" spans="1:7" ht="13.5" customHeight="1" x14ac:dyDescent="0.25">
      <c r="A13" s="120">
        <v>299</v>
      </c>
      <c r="B13" s="121">
        <v>42088</v>
      </c>
      <c r="C13" s="122" t="s">
        <v>172</v>
      </c>
      <c r="D13" s="123" t="s">
        <v>173</v>
      </c>
      <c r="E13" s="119">
        <v>205.64</v>
      </c>
      <c r="F13" s="69"/>
    </row>
    <row r="14" spans="1:7" ht="13.5" x14ac:dyDescent="0.25">
      <c r="A14" s="124">
        <v>300</v>
      </c>
      <c r="B14" s="121">
        <v>42111</v>
      </c>
      <c r="C14" s="122" t="s">
        <v>174</v>
      </c>
      <c r="D14" s="122" t="s">
        <v>175</v>
      </c>
      <c r="E14" s="119">
        <v>10.59</v>
      </c>
    </row>
    <row r="15" spans="1:7" ht="13.5" x14ac:dyDescent="0.25">
      <c r="A15" s="120">
        <v>301</v>
      </c>
      <c r="B15" s="121">
        <v>42114</v>
      </c>
      <c r="C15" s="122" t="s">
        <v>176</v>
      </c>
      <c r="D15" s="122" t="s">
        <v>177</v>
      </c>
      <c r="E15" s="119">
        <v>144.38999999999999</v>
      </c>
    </row>
    <row r="16" spans="1:7" ht="13.5" x14ac:dyDescent="0.25">
      <c r="A16" s="120">
        <v>302</v>
      </c>
      <c r="B16" s="121">
        <v>42136</v>
      </c>
      <c r="C16" s="67" t="s">
        <v>115</v>
      </c>
      <c r="D16" s="122" t="s">
        <v>178</v>
      </c>
      <c r="E16" s="119">
        <v>283.24</v>
      </c>
    </row>
    <row r="17" spans="1:9" ht="13.5" x14ac:dyDescent="0.25">
      <c r="A17" s="120"/>
      <c r="B17" s="121"/>
      <c r="C17" s="122"/>
      <c r="D17" s="122"/>
      <c r="E17" s="119"/>
    </row>
    <row r="18" spans="1:9" ht="13.5" x14ac:dyDescent="0.25">
      <c r="A18" s="120"/>
      <c r="B18" s="121"/>
      <c r="C18" s="122"/>
      <c r="D18" s="122"/>
      <c r="E18" s="119"/>
    </row>
    <row r="19" spans="1:9" ht="13.5" x14ac:dyDescent="0.25">
      <c r="A19" s="120"/>
      <c r="B19" s="121"/>
      <c r="C19" s="122"/>
      <c r="D19" s="122"/>
      <c r="E19" s="119"/>
      <c r="I19" t="s">
        <v>179</v>
      </c>
    </row>
    <row r="20" spans="1:9" ht="13.5" x14ac:dyDescent="0.25">
      <c r="A20" s="120"/>
      <c r="B20" s="121"/>
      <c r="C20" s="122"/>
      <c r="D20" s="122"/>
      <c r="E20" s="119"/>
    </row>
    <row r="21" spans="1:9" ht="13.5" x14ac:dyDescent="0.25">
      <c r="A21" s="120"/>
      <c r="B21" s="121"/>
      <c r="C21" s="122"/>
      <c r="D21" s="122"/>
      <c r="E21" s="119"/>
    </row>
    <row r="22" spans="1:9" ht="13.5" x14ac:dyDescent="0.25">
      <c r="A22" s="89"/>
      <c r="B22" s="86"/>
      <c r="C22" s="67"/>
      <c r="D22" s="67"/>
      <c r="E22" s="62"/>
    </row>
    <row r="23" spans="1:9" ht="13.5" x14ac:dyDescent="0.25">
      <c r="A23" s="97"/>
      <c r="B23" s="98"/>
      <c r="C23" s="99"/>
      <c r="D23" s="100"/>
      <c r="E23" s="101"/>
    </row>
    <row r="24" spans="1:9" ht="13.5" x14ac:dyDescent="0.25">
      <c r="A24" s="102"/>
      <c r="B24" s="103"/>
      <c r="C24" s="104"/>
      <c r="D24" s="73" t="s">
        <v>152</v>
      </c>
      <c r="E24" s="68">
        <f>SUM(E7:E21)</f>
        <v>2229.6899999999996</v>
      </c>
    </row>
    <row r="25" spans="1:9" x14ac:dyDescent="0.2">
      <c r="D25" s="105"/>
      <c r="E25" s="106"/>
      <c r="G25" s="69" t="s">
        <v>153</v>
      </c>
    </row>
    <row r="26" spans="1:9" ht="13.5" x14ac:dyDescent="0.25">
      <c r="A26" s="102"/>
      <c r="B26" s="103"/>
      <c r="C26" s="104"/>
      <c r="D26" s="107"/>
      <c r="E26" s="108"/>
      <c r="G26" t="s">
        <v>154</v>
      </c>
    </row>
    <row r="27" spans="1:9" ht="13.5" x14ac:dyDescent="0.25">
      <c r="A27" s="109" t="s">
        <v>155</v>
      </c>
      <c r="B27" s="103"/>
      <c r="C27" s="104"/>
      <c r="D27" s="105"/>
      <c r="E27" s="106"/>
    </row>
    <row r="28" spans="1:9" ht="13.5" x14ac:dyDescent="0.25">
      <c r="A28" s="89"/>
      <c r="B28" s="86"/>
      <c r="C28" s="67"/>
      <c r="D28" s="67"/>
      <c r="E28" s="119"/>
    </row>
    <row r="29" spans="1:9" ht="13.5" x14ac:dyDescent="0.25">
      <c r="A29" s="110"/>
      <c r="B29" s="111"/>
      <c r="C29" s="67"/>
      <c r="D29" s="73"/>
      <c r="E29" s="68"/>
    </row>
    <row r="30" spans="1:9" ht="13.5" x14ac:dyDescent="0.25">
      <c r="A30" s="89"/>
      <c r="B30" s="111"/>
      <c r="C30" s="67"/>
      <c r="D30" s="67"/>
      <c r="E30" s="62"/>
    </row>
    <row r="31" spans="1:9" ht="13.5" x14ac:dyDescent="0.25">
      <c r="A31" s="89"/>
      <c r="B31" s="111"/>
      <c r="C31" s="67"/>
      <c r="D31" s="67"/>
      <c r="E31" s="62"/>
    </row>
    <row r="32" spans="1:9" ht="13.5" x14ac:dyDescent="0.25">
      <c r="A32" s="102"/>
      <c r="B32" s="103"/>
      <c r="C32" s="104"/>
      <c r="D32" s="105" t="s">
        <v>158</v>
      </c>
      <c r="E32" s="112">
        <f>SUM(E28:E31)</f>
        <v>0</v>
      </c>
    </row>
    <row r="33" spans="1:5" ht="13.5" x14ac:dyDescent="0.25">
      <c r="A33" s="109" t="s">
        <v>159</v>
      </c>
      <c r="B33" s="113"/>
      <c r="C33" s="57"/>
      <c r="D33" s="59"/>
      <c r="E33" s="58"/>
    </row>
    <row r="34" spans="1:5" ht="13.5" x14ac:dyDescent="0.25">
      <c r="A34" s="94"/>
      <c r="B34" s="95"/>
      <c r="C34" s="96"/>
      <c r="D34" s="67"/>
      <c r="E34" s="62"/>
    </row>
    <row r="35" spans="1:5" x14ac:dyDescent="0.2">
      <c r="A35" s="114"/>
      <c r="B35" s="115"/>
      <c r="C35" s="116"/>
      <c r="D35" s="116"/>
      <c r="E35" s="66"/>
    </row>
    <row r="36" spans="1:5" ht="13.5" x14ac:dyDescent="0.25">
      <c r="A36" s="89"/>
      <c r="B36" s="111"/>
      <c r="C36" s="67"/>
      <c r="D36" s="67"/>
      <c r="E36" s="62"/>
    </row>
    <row r="37" spans="1:5" ht="13.5" x14ac:dyDescent="0.25">
      <c r="A37" s="89"/>
      <c r="B37" s="111"/>
      <c r="C37" s="64"/>
      <c r="D37" s="64"/>
      <c r="E37" s="62"/>
    </row>
    <row r="38" spans="1:5" x14ac:dyDescent="0.2">
      <c r="A38" s="109"/>
      <c r="B38" s="113"/>
      <c r="C38" s="57"/>
      <c r="D38" s="57"/>
      <c r="E38" s="61">
        <f>SUM(E34:E37)</f>
        <v>0</v>
      </c>
    </row>
    <row r="39" spans="1:5" ht="13.5" x14ac:dyDescent="0.25">
      <c r="A39" s="102"/>
      <c r="B39" s="103"/>
      <c r="C39" s="59"/>
      <c r="D39" s="59"/>
      <c r="E39" s="58"/>
    </row>
    <row r="40" spans="1:5" x14ac:dyDescent="0.2">
      <c r="A40" s="109" t="s">
        <v>160</v>
      </c>
      <c r="B40" s="113"/>
      <c r="C40" s="57"/>
      <c r="D40" s="57"/>
      <c r="E40" s="61"/>
    </row>
    <row r="41" spans="1:5" x14ac:dyDescent="0.2">
      <c r="A41" s="109" t="s">
        <v>161</v>
      </c>
      <c r="B41" s="113"/>
      <c r="C41" s="57"/>
      <c r="D41" s="57"/>
      <c r="E41" s="61"/>
    </row>
    <row r="42" spans="1:5" x14ac:dyDescent="0.2">
      <c r="A42" s="109"/>
      <c r="B42" s="113"/>
      <c r="C42" s="57"/>
      <c r="D42" s="57"/>
      <c r="E42" s="61"/>
    </row>
    <row r="43" spans="1:5" x14ac:dyDescent="0.2">
      <c r="A43" s="109" t="s">
        <v>162</v>
      </c>
      <c r="B43" s="113"/>
      <c r="C43" s="57"/>
      <c r="D43" s="57"/>
      <c r="E43" s="61"/>
    </row>
    <row r="44" spans="1:5" x14ac:dyDescent="0.2">
      <c r="A44" s="109"/>
      <c r="B44" s="113"/>
      <c r="C44" s="57"/>
      <c r="D44" s="57"/>
      <c r="E44" s="61"/>
    </row>
    <row r="45" spans="1:5" x14ac:dyDescent="0.2">
      <c r="A45" s="109"/>
      <c r="B45" s="113"/>
      <c r="C45" s="57" t="s">
        <v>163</v>
      </c>
      <c r="D45" s="57"/>
      <c r="E45" s="61"/>
    </row>
    <row r="46" spans="1:5" ht="13.5" x14ac:dyDescent="0.25">
      <c r="A46" s="102"/>
      <c r="B46" s="103"/>
      <c r="C46" s="59"/>
      <c r="D46" s="59"/>
      <c r="E46" s="58"/>
    </row>
    <row r="47" spans="1:5" ht="13.5" x14ac:dyDescent="0.25">
      <c r="A47" s="102"/>
      <c r="B47" s="103"/>
      <c r="C47" s="59"/>
      <c r="D47" s="59"/>
      <c r="E47" s="58"/>
    </row>
    <row r="48" spans="1:5" ht="13.5" x14ac:dyDescent="0.25">
      <c r="A48" s="102"/>
      <c r="B48" s="103"/>
      <c r="C48" s="59"/>
      <c r="D48" s="59"/>
      <c r="E48" s="58"/>
    </row>
    <row r="49" spans="1:5" ht="13.5" x14ac:dyDescent="0.25">
      <c r="A49" s="102"/>
      <c r="B49" s="103"/>
      <c r="C49" s="59"/>
      <c r="D49" s="59"/>
      <c r="E49" s="58"/>
    </row>
    <row r="50" spans="1:5" ht="13.5" x14ac:dyDescent="0.25">
      <c r="A50" s="102"/>
      <c r="B50" s="103"/>
      <c r="C50" s="59"/>
      <c r="D50" s="59"/>
      <c r="E50" s="58"/>
    </row>
  </sheetData>
  <mergeCells count="1">
    <mergeCell ref="A5:E5"/>
  </mergeCells>
  <pageMargins left="0.38" right="0.38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Normal="75" workbookViewId="0">
      <selection activeCell="G5" sqref="G5"/>
    </sheetView>
  </sheetViews>
  <sheetFormatPr defaultRowHeight="12.75" x14ac:dyDescent="0.2"/>
  <cols>
    <col min="1" max="1" width="26.7109375" customWidth="1"/>
    <col min="2" max="2" width="13.5703125" hidden="1" customWidth="1"/>
    <col min="3" max="3" width="13.42578125" hidden="1" customWidth="1"/>
    <col min="4" max="4" width="3.140625" hidden="1" customWidth="1"/>
    <col min="5" max="5" width="13.5703125" hidden="1" customWidth="1"/>
    <col min="6" max="6" width="3" hidden="1" customWidth="1"/>
    <col min="7" max="7" width="15" style="38" bestFit="1" customWidth="1"/>
    <col min="8" max="8" width="3.140625" style="38" customWidth="1"/>
    <col min="9" max="10" width="13.5703125" style="38" customWidth="1"/>
    <col min="11" max="11" width="3.28515625" style="38" customWidth="1"/>
    <col min="12" max="13" width="13.5703125" style="38" customWidth="1"/>
  </cols>
  <sheetData>
    <row r="1" spans="1:13" ht="31.5" customHeight="1" x14ac:dyDescent="0.35">
      <c r="A1" s="137" t="s">
        <v>39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4.25" x14ac:dyDescent="0.2">
      <c r="A2" s="13"/>
      <c r="B2" s="8"/>
      <c r="C2" s="8"/>
      <c r="D2" s="8"/>
      <c r="E2" s="8"/>
      <c r="F2" s="8"/>
      <c r="G2" s="24"/>
      <c r="H2" s="24"/>
      <c r="I2" s="24"/>
      <c r="J2" s="24"/>
      <c r="K2" s="24"/>
      <c r="L2" s="24"/>
      <c r="M2" s="24"/>
    </row>
    <row r="3" spans="1:13" ht="24" x14ac:dyDescent="0.25">
      <c r="A3" s="12"/>
      <c r="B3" s="17" t="s">
        <v>5</v>
      </c>
      <c r="C3" s="19" t="s">
        <v>6</v>
      </c>
      <c r="D3" s="17"/>
      <c r="E3" s="18" t="s">
        <v>7</v>
      </c>
      <c r="F3" s="17"/>
      <c r="G3" s="27" t="s">
        <v>40</v>
      </c>
      <c r="H3" s="28"/>
      <c r="I3" s="26" t="s">
        <v>41</v>
      </c>
      <c r="J3" s="27" t="s">
        <v>42</v>
      </c>
      <c r="K3" s="28"/>
      <c r="L3" s="26" t="s">
        <v>43</v>
      </c>
      <c r="M3" s="25" t="s">
        <v>44</v>
      </c>
    </row>
    <row r="4" spans="1:13" ht="19.5" x14ac:dyDescent="0.2">
      <c r="A4" s="39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4" customFormat="1" x14ac:dyDescent="0.2">
      <c r="A5" s="6" t="s">
        <v>36</v>
      </c>
      <c r="B5" s="3">
        <v>14909.37</v>
      </c>
      <c r="C5" s="3">
        <v>21505.05</v>
      </c>
      <c r="D5" s="3"/>
      <c r="E5" s="3">
        <v>0</v>
      </c>
      <c r="F5" s="3"/>
      <c r="G5" s="29">
        <v>7800</v>
      </c>
      <c r="H5" s="30"/>
      <c r="I5" s="29">
        <v>7800</v>
      </c>
      <c r="J5" s="29"/>
      <c r="K5" s="30"/>
      <c r="L5" s="29">
        <f>I43-I8</f>
        <v>7674.9999999999927</v>
      </c>
      <c r="M5" s="29"/>
    </row>
    <row r="6" spans="1:13" s="4" customFormat="1" x14ac:dyDescent="0.2">
      <c r="A6" s="6" t="s">
        <v>8</v>
      </c>
      <c r="B6" s="3">
        <v>9569.59</v>
      </c>
      <c r="C6" s="3">
        <v>10366.77</v>
      </c>
      <c r="D6" s="3"/>
      <c r="E6" s="3">
        <v>18305.64</v>
      </c>
      <c r="F6" s="3"/>
      <c r="G6" s="29">
        <v>21800</v>
      </c>
      <c r="H6" s="30"/>
      <c r="I6" s="29">
        <v>10900</v>
      </c>
      <c r="J6" s="29">
        <v>0</v>
      </c>
      <c r="K6" s="30"/>
      <c r="L6" s="29">
        <v>10900</v>
      </c>
      <c r="M6" s="29">
        <v>0</v>
      </c>
    </row>
    <row r="7" spans="1:13" s="4" customFormat="1" x14ac:dyDescent="0.2">
      <c r="A7" s="7" t="s">
        <v>0</v>
      </c>
      <c r="B7" s="5">
        <f>292.64+2.53</f>
        <v>295.16999999999996</v>
      </c>
      <c r="C7" s="5">
        <v>610.17999999999995</v>
      </c>
      <c r="D7" s="5"/>
      <c r="E7" s="5">
        <v>0</v>
      </c>
      <c r="F7" s="5"/>
      <c r="G7" s="31">
        <v>350</v>
      </c>
      <c r="H7" s="30"/>
      <c r="I7" s="31">
        <v>350</v>
      </c>
      <c r="J7" s="31"/>
      <c r="K7" s="30"/>
      <c r="L7" s="31">
        <v>350</v>
      </c>
      <c r="M7" s="31">
        <v>0</v>
      </c>
    </row>
    <row r="8" spans="1:13" s="4" customFormat="1" x14ac:dyDescent="0.2">
      <c r="A8" s="6" t="s">
        <v>9</v>
      </c>
      <c r="B8" s="3">
        <v>60000</v>
      </c>
      <c r="C8" s="3">
        <v>60000</v>
      </c>
      <c r="D8" s="3"/>
      <c r="E8" s="3">
        <v>60000</v>
      </c>
      <c r="F8" s="3"/>
      <c r="G8" s="29">
        <v>60618.18</v>
      </c>
      <c r="H8" s="30"/>
      <c r="I8" s="29">
        <v>60618.18</v>
      </c>
      <c r="J8" s="29"/>
      <c r="K8" s="30"/>
      <c r="L8" s="29">
        <v>60968.18</v>
      </c>
      <c r="M8" s="29"/>
    </row>
    <row r="9" spans="1:13" s="4" customFormat="1" x14ac:dyDescent="0.2">
      <c r="A9" s="14" t="s">
        <v>10</v>
      </c>
      <c r="B9" s="15">
        <f>SUM(B5:B8)</f>
        <v>84774.13</v>
      </c>
      <c r="C9" s="15">
        <f>SUM(C5:C8)</f>
        <v>92482</v>
      </c>
      <c r="D9" s="15"/>
      <c r="E9" s="15">
        <f>SUM(E5:E8)</f>
        <v>78305.64</v>
      </c>
      <c r="F9" s="15"/>
      <c r="G9" s="32">
        <f>SUM(G5:G8)</f>
        <v>90568.18</v>
      </c>
      <c r="H9" s="33"/>
      <c r="I9" s="32">
        <f>SUM(I5:I8)</f>
        <v>79668.179999999993</v>
      </c>
      <c r="J9" s="32">
        <f>SUM(J5:J8)</f>
        <v>0</v>
      </c>
      <c r="K9" s="33"/>
      <c r="L9" s="32">
        <f>SUM(L5:L8)</f>
        <v>79893.179999999993</v>
      </c>
      <c r="M9" s="32">
        <f>SUM(M5:M8)</f>
        <v>0</v>
      </c>
    </row>
    <row r="10" spans="1:13" ht="19.5" x14ac:dyDescent="0.2">
      <c r="A10" s="139" t="s">
        <v>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ht="21.75" customHeight="1" x14ac:dyDescent="0.25">
      <c r="A11" s="141" t="s">
        <v>11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s="4" customFormat="1" x14ac:dyDescent="0.2">
      <c r="A12" s="6" t="s">
        <v>12</v>
      </c>
      <c r="B12" s="3">
        <v>0</v>
      </c>
      <c r="C12" s="3">
        <v>378.27</v>
      </c>
      <c r="D12" s="3"/>
      <c r="E12" s="3">
        <v>2492.35</v>
      </c>
      <c r="F12" s="3"/>
      <c r="G12" s="29">
        <v>5000</v>
      </c>
      <c r="H12" s="30"/>
      <c r="I12" s="29">
        <v>2500</v>
      </c>
      <c r="J12" s="29"/>
      <c r="K12" s="30"/>
      <c r="L12" s="29">
        <v>2500</v>
      </c>
      <c r="M12" s="29">
        <v>0</v>
      </c>
    </row>
    <row r="13" spans="1:13" s="4" customFormat="1" x14ac:dyDescent="0.2">
      <c r="A13" s="7" t="s">
        <v>13</v>
      </c>
      <c r="B13" s="5">
        <v>1596.24</v>
      </c>
      <c r="C13" s="5">
        <v>1493.51</v>
      </c>
      <c r="D13" s="5"/>
      <c r="E13" s="5">
        <v>570.41999999999996</v>
      </c>
      <c r="F13" s="5"/>
      <c r="G13" s="31">
        <v>3600</v>
      </c>
      <c r="H13" s="30"/>
      <c r="I13" s="31">
        <v>1800</v>
      </c>
      <c r="J13" s="31"/>
      <c r="K13" s="30"/>
      <c r="L13" s="31">
        <v>1800</v>
      </c>
      <c r="M13" s="31">
        <v>0</v>
      </c>
    </row>
    <row r="14" spans="1:13" s="4" customFormat="1" x14ac:dyDescent="0.2">
      <c r="A14" s="6" t="s">
        <v>14</v>
      </c>
      <c r="B14" s="3">
        <v>0</v>
      </c>
      <c r="C14" s="3">
        <v>0</v>
      </c>
      <c r="D14" s="3"/>
      <c r="E14" s="3">
        <v>1017.66</v>
      </c>
      <c r="F14" s="3"/>
      <c r="G14" s="29">
        <v>2000</v>
      </c>
      <c r="H14" s="30"/>
      <c r="I14" s="29">
        <v>1000</v>
      </c>
      <c r="J14" s="29"/>
      <c r="K14" s="30"/>
      <c r="L14" s="29">
        <v>1000</v>
      </c>
      <c r="M14" s="29">
        <v>0</v>
      </c>
    </row>
    <row r="15" spans="1:13" s="4" customFormat="1" x14ac:dyDescent="0.2">
      <c r="A15" s="7" t="s">
        <v>15</v>
      </c>
      <c r="B15" s="5">
        <v>21.87</v>
      </c>
      <c r="C15" s="5">
        <v>1100.95</v>
      </c>
      <c r="D15" s="5"/>
      <c r="E15" s="5">
        <v>213.81</v>
      </c>
      <c r="F15" s="5"/>
      <c r="G15" s="31">
        <v>0</v>
      </c>
      <c r="H15" s="30"/>
      <c r="I15" s="31">
        <v>0</v>
      </c>
      <c r="J15" s="31"/>
      <c r="K15" s="30"/>
      <c r="L15" s="31">
        <v>0</v>
      </c>
      <c r="M15" s="31">
        <v>0</v>
      </c>
    </row>
    <row r="16" spans="1:13" s="4" customFormat="1" x14ac:dyDescent="0.2">
      <c r="A16" s="6" t="s">
        <v>16</v>
      </c>
      <c r="B16" s="3">
        <v>0</v>
      </c>
      <c r="C16" s="3">
        <v>0</v>
      </c>
      <c r="D16" s="3"/>
      <c r="E16" s="3">
        <v>383.06</v>
      </c>
      <c r="F16" s="3"/>
      <c r="G16" s="29">
        <v>4000</v>
      </c>
      <c r="H16" s="30"/>
      <c r="I16" s="29">
        <v>2000</v>
      </c>
      <c r="J16" s="29"/>
      <c r="K16" s="30"/>
      <c r="L16" s="29">
        <v>2000</v>
      </c>
      <c r="M16" s="29">
        <v>0</v>
      </c>
    </row>
    <row r="17" spans="1:13" s="4" customFormat="1" x14ac:dyDescent="0.2">
      <c r="A17" s="15" t="s">
        <v>2</v>
      </c>
      <c r="B17" s="15">
        <f>SUM(B12:B16)</f>
        <v>1618.11</v>
      </c>
      <c r="C17" s="15">
        <f>SUM(C12:C16)</f>
        <v>2972.73</v>
      </c>
      <c r="D17" s="15"/>
      <c r="E17" s="15">
        <f>SUM(E12:E16)</f>
        <v>4677.3</v>
      </c>
      <c r="F17" s="15"/>
      <c r="G17" s="32">
        <f>SUM(G12:G16)</f>
        <v>14600</v>
      </c>
      <c r="H17" s="33"/>
      <c r="I17" s="32">
        <f>SUM(I12:I16)</f>
        <v>7300</v>
      </c>
      <c r="J17" s="32">
        <f>SUM(J12:J16)</f>
        <v>0</v>
      </c>
      <c r="K17" s="33"/>
      <c r="L17" s="32">
        <f>SUM(L12:L16)</f>
        <v>7300</v>
      </c>
      <c r="M17" s="32">
        <f>SUM(M12:M16)</f>
        <v>0</v>
      </c>
    </row>
    <row r="18" spans="1:13" x14ac:dyDescent="0.2">
      <c r="A18" s="10"/>
      <c r="B18" s="11"/>
      <c r="C18" s="11"/>
      <c r="D18" s="11"/>
      <c r="E18" s="11"/>
      <c r="F18" s="11"/>
      <c r="G18" s="34"/>
      <c r="H18" s="34"/>
      <c r="I18" s="34"/>
      <c r="J18" s="34"/>
      <c r="K18" s="34"/>
      <c r="L18" s="34"/>
      <c r="M18" s="34"/>
    </row>
    <row r="19" spans="1:13" ht="21.75" customHeight="1" x14ac:dyDescent="0.25">
      <c r="A19" s="141" t="s">
        <v>17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s="4" customFormat="1" x14ac:dyDescent="0.2">
      <c r="A20" s="6" t="s">
        <v>18</v>
      </c>
      <c r="B20" s="3">
        <v>0</v>
      </c>
      <c r="C20" s="3">
        <v>0</v>
      </c>
      <c r="D20" s="3"/>
      <c r="E20" s="3">
        <v>0</v>
      </c>
      <c r="F20" s="3"/>
      <c r="G20" s="29">
        <v>20</v>
      </c>
      <c r="H20" s="30"/>
      <c r="I20" s="29">
        <v>10</v>
      </c>
      <c r="J20" s="29"/>
      <c r="K20" s="30"/>
      <c r="L20" s="29">
        <v>10</v>
      </c>
      <c r="M20" s="29">
        <v>0</v>
      </c>
    </row>
    <row r="21" spans="1:13" s="4" customFormat="1" x14ac:dyDescent="0.2">
      <c r="A21" s="7" t="s">
        <v>19</v>
      </c>
      <c r="B21" s="5">
        <v>126.93</v>
      </c>
      <c r="C21" s="5">
        <v>0</v>
      </c>
      <c r="D21" s="5"/>
      <c r="E21" s="5">
        <v>24.63</v>
      </c>
      <c r="F21" s="5"/>
      <c r="G21" s="31">
        <v>30</v>
      </c>
      <c r="H21" s="30"/>
      <c r="I21" s="31">
        <v>15</v>
      </c>
      <c r="J21" s="31"/>
      <c r="K21" s="30"/>
      <c r="L21" s="31">
        <v>15</v>
      </c>
      <c r="M21" s="31">
        <v>0</v>
      </c>
    </row>
    <row r="22" spans="1:13" s="4" customFormat="1" x14ac:dyDescent="0.2">
      <c r="A22" s="6" t="s">
        <v>20</v>
      </c>
      <c r="B22" s="3">
        <v>0</v>
      </c>
      <c r="C22" s="3">
        <v>0</v>
      </c>
      <c r="D22" s="3"/>
      <c r="E22" s="3">
        <v>0</v>
      </c>
      <c r="F22" s="3"/>
      <c r="G22" s="29">
        <v>0</v>
      </c>
      <c r="H22" s="30"/>
      <c r="I22" s="29">
        <v>0</v>
      </c>
      <c r="J22" s="29"/>
      <c r="K22" s="30"/>
      <c r="L22" s="29">
        <v>0</v>
      </c>
      <c r="M22" s="29">
        <v>0</v>
      </c>
    </row>
    <row r="23" spans="1:13" s="4" customFormat="1" x14ac:dyDescent="0.2">
      <c r="A23" s="7" t="s">
        <v>21</v>
      </c>
      <c r="B23" s="5">
        <v>0</v>
      </c>
      <c r="C23" s="5">
        <v>25</v>
      </c>
      <c r="D23" s="5"/>
      <c r="E23" s="5">
        <v>416.3</v>
      </c>
      <c r="F23" s="5"/>
      <c r="G23" s="31">
        <v>0</v>
      </c>
      <c r="H23" s="30"/>
      <c r="I23" s="31">
        <v>0</v>
      </c>
      <c r="J23" s="31"/>
      <c r="K23" s="30"/>
      <c r="L23" s="31">
        <v>0</v>
      </c>
      <c r="M23" s="31">
        <v>0</v>
      </c>
    </row>
    <row r="24" spans="1:13" s="4" customFormat="1" x14ac:dyDescent="0.2">
      <c r="A24" s="6" t="s">
        <v>22</v>
      </c>
      <c r="B24" s="3">
        <v>0</v>
      </c>
      <c r="C24" s="3">
        <v>0</v>
      </c>
      <c r="D24" s="3"/>
      <c r="E24" s="3">
        <v>380.29</v>
      </c>
      <c r="F24" s="3"/>
      <c r="G24" s="29">
        <v>200</v>
      </c>
      <c r="H24" s="30"/>
      <c r="I24" s="29">
        <v>100</v>
      </c>
      <c r="J24" s="29"/>
      <c r="K24" s="30"/>
      <c r="L24" s="29">
        <v>100</v>
      </c>
      <c r="M24" s="29">
        <v>0</v>
      </c>
    </row>
    <row r="25" spans="1:13" s="4" customFormat="1" x14ac:dyDescent="0.2">
      <c r="A25" s="21" t="s">
        <v>23</v>
      </c>
      <c r="B25" s="22">
        <v>0</v>
      </c>
      <c r="C25" s="22">
        <v>120.43</v>
      </c>
      <c r="D25" s="22"/>
      <c r="E25" s="22">
        <v>0</v>
      </c>
      <c r="F25" s="22"/>
      <c r="G25" s="30">
        <v>0</v>
      </c>
      <c r="H25" s="30"/>
      <c r="I25" s="30">
        <v>0</v>
      </c>
      <c r="J25" s="30"/>
      <c r="K25" s="30"/>
      <c r="L25" s="30">
        <v>0</v>
      </c>
      <c r="M25" s="30">
        <v>0</v>
      </c>
    </row>
    <row r="26" spans="1:13" s="4" customFormat="1" x14ac:dyDescent="0.2">
      <c r="A26" s="6" t="s">
        <v>24</v>
      </c>
      <c r="B26" s="3">
        <v>300</v>
      </c>
      <c r="C26" s="3">
        <v>0</v>
      </c>
      <c r="D26" s="3"/>
      <c r="E26" s="3">
        <v>50</v>
      </c>
      <c r="F26" s="3"/>
      <c r="G26" s="29">
        <v>100</v>
      </c>
      <c r="H26" s="30"/>
      <c r="I26" s="29">
        <v>50</v>
      </c>
      <c r="J26" s="29"/>
      <c r="K26" s="30"/>
      <c r="L26" s="29">
        <v>50</v>
      </c>
      <c r="M26" s="29">
        <v>0</v>
      </c>
    </row>
    <row r="27" spans="1:13" s="4" customFormat="1" x14ac:dyDescent="0.2">
      <c r="A27" s="7" t="s">
        <v>38</v>
      </c>
      <c r="B27" s="5">
        <v>0</v>
      </c>
      <c r="C27" s="5">
        <v>113.98</v>
      </c>
      <c r="D27" s="5"/>
      <c r="E27" s="5">
        <v>552.79999999999995</v>
      </c>
      <c r="F27" s="5"/>
      <c r="G27" s="31">
        <v>5000</v>
      </c>
      <c r="H27" s="30"/>
      <c r="I27" s="31">
        <v>2500</v>
      </c>
      <c r="J27" s="31"/>
      <c r="K27" s="30"/>
      <c r="L27" s="31">
        <v>2500</v>
      </c>
      <c r="M27" s="31">
        <v>0</v>
      </c>
    </row>
    <row r="28" spans="1:13" s="4" customFormat="1" x14ac:dyDescent="0.2">
      <c r="A28" s="23" t="s">
        <v>35</v>
      </c>
      <c r="B28" s="15">
        <f>SUM(B20:B27)</f>
        <v>426.93</v>
      </c>
      <c r="C28" s="15">
        <f>SUM(C20:C27)</f>
        <v>259.41000000000003</v>
      </c>
      <c r="D28" s="15"/>
      <c r="E28" s="15">
        <f>SUM(E20:E27)</f>
        <v>1424.02</v>
      </c>
      <c r="F28" s="15"/>
      <c r="G28" s="32">
        <f>SUM(G20:G27)</f>
        <v>5350</v>
      </c>
      <c r="H28" s="33"/>
      <c r="I28" s="32">
        <f>SUM(I20:I27)</f>
        <v>2675</v>
      </c>
      <c r="J28" s="32">
        <f>SUM(J20:J27)</f>
        <v>0</v>
      </c>
      <c r="K28" s="33"/>
      <c r="L28" s="32">
        <f>SUM(L20:L27)</f>
        <v>2675</v>
      </c>
      <c r="M28" s="32">
        <f>SUM(M20:M27)</f>
        <v>0</v>
      </c>
    </row>
    <row r="29" spans="1:13" x14ac:dyDescent="0.2">
      <c r="A29" s="10"/>
      <c r="B29" s="11"/>
      <c r="C29" s="11"/>
      <c r="D29" s="11"/>
      <c r="E29" s="11"/>
      <c r="F29" s="11"/>
      <c r="G29" s="34"/>
      <c r="H29" s="34"/>
      <c r="I29" s="34"/>
      <c r="J29" s="34"/>
      <c r="K29" s="34"/>
      <c r="L29" s="34"/>
      <c r="M29" s="34"/>
    </row>
    <row r="30" spans="1:13" ht="21.75" customHeight="1" x14ac:dyDescent="0.25">
      <c r="A30" s="141" t="s">
        <v>33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3" s="4" customFormat="1" ht="13.5" customHeight="1" x14ac:dyDescent="0.2">
      <c r="A31" s="6" t="s">
        <v>25</v>
      </c>
      <c r="B31" s="3">
        <v>0</v>
      </c>
      <c r="C31" s="3">
        <v>4650</v>
      </c>
      <c r="D31" s="3"/>
      <c r="E31" s="3">
        <v>5925</v>
      </c>
      <c r="F31" s="3"/>
      <c r="G31" s="29">
        <v>4700</v>
      </c>
      <c r="H31" s="30"/>
      <c r="I31" s="29">
        <v>0</v>
      </c>
      <c r="J31" s="29"/>
      <c r="K31" s="30"/>
      <c r="L31" s="29">
        <v>4700</v>
      </c>
      <c r="M31" s="29">
        <v>0</v>
      </c>
    </row>
    <row r="32" spans="1:13" s="4" customFormat="1" x14ac:dyDescent="0.2">
      <c r="A32" s="7" t="s">
        <v>26</v>
      </c>
      <c r="B32" s="5">
        <v>0</v>
      </c>
      <c r="C32" s="5">
        <v>0</v>
      </c>
      <c r="D32" s="5"/>
      <c r="E32" s="5">
        <v>2108.33</v>
      </c>
      <c r="F32" s="5"/>
      <c r="G32" s="31">
        <v>0</v>
      </c>
      <c r="H32" s="30"/>
      <c r="I32" s="31">
        <v>0</v>
      </c>
      <c r="J32" s="31"/>
      <c r="K32" s="30"/>
      <c r="L32" s="31">
        <v>0</v>
      </c>
      <c r="M32" s="31">
        <v>0</v>
      </c>
    </row>
    <row r="33" spans="1:13" s="4" customFormat="1" x14ac:dyDescent="0.2">
      <c r="A33" s="6" t="s">
        <v>27</v>
      </c>
      <c r="B33" s="3">
        <v>0</v>
      </c>
      <c r="C33" s="3">
        <v>0</v>
      </c>
      <c r="D33" s="3"/>
      <c r="E33" s="3">
        <v>313.33</v>
      </c>
      <c r="F33" s="3"/>
      <c r="G33" s="29">
        <v>100</v>
      </c>
      <c r="H33" s="30"/>
      <c r="I33" s="29">
        <v>100</v>
      </c>
      <c r="J33" s="29"/>
      <c r="K33" s="30"/>
      <c r="L33" s="29">
        <v>0</v>
      </c>
      <c r="M33" s="29">
        <v>0</v>
      </c>
    </row>
    <row r="34" spans="1:13" s="4" customFormat="1" x14ac:dyDescent="0.2">
      <c r="A34" s="7" t="s">
        <v>28</v>
      </c>
      <c r="B34" s="5">
        <v>0</v>
      </c>
      <c r="C34" s="5">
        <v>0</v>
      </c>
      <c r="D34" s="5"/>
      <c r="E34" s="5">
        <v>185.24</v>
      </c>
      <c r="F34" s="5"/>
      <c r="G34" s="31">
        <v>100</v>
      </c>
      <c r="H34" s="30"/>
      <c r="I34" s="31">
        <v>100</v>
      </c>
      <c r="J34" s="31"/>
      <c r="K34" s="30"/>
      <c r="L34" s="31">
        <v>0</v>
      </c>
      <c r="M34" s="31">
        <v>0</v>
      </c>
    </row>
    <row r="35" spans="1:13" s="4" customFormat="1" x14ac:dyDescent="0.2">
      <c r="A35" s="6" t="s">
        <v>29</v>
      </c>
      <c r="B35" s="3">
        <v>0</v>
      </c>
      <c r="C35" s="3">
        <v>0</v>
      </c>
      <c r="D35" s="3"/>
      <c r="E35" s="3">
        <v>131.05000000000001</v>
      </c>
      <c r="F35" s="3"/>
      <c r="G35" s="29">
        <v>0</v>
      </c>
      <c r="H35" s="30"/>
      <c r="I35" s="29">
        <v>0</v>
      </c>
      <c r="J35" s="29"/>
      <c r="K35" s="30"/>
      <c r="L35" s="29">
        <v>0</v>
      </c>
      <c r="M35" s="29">
        <v>0</v>
      </c>
    </row>
    <row r="36" spans="1:13" s="4" customFormat="1" x14ac:dyDescent="0.2">
      <c r="A36" s="7" t="s">
        <v>31</v>
      </c>
      <c r="B36" s="5">
        <v>0</v>
      </c>
      <c r="C36" s="5">
        <v>0</v>
      </c>
      <c r="D36" s="5"/>
      <c r="E36" s="5">
        <v>291.67</v>
      </c>
      <c r="F36" s="5"/>
      <c r="G36" s="31">
        <v>0</v>
      </c>
      <c r="H36" s="30"/>
      <c r="I36" s="31">
        <v>0</v>
      </c>
      <c r="J36" s="31"/>
      <c r="K36" s="30"/>
      <c r="L36" s="31">
        <v>0</v>
      </c>
      <c r="M36" s="31">
        <v>0</v>
      </c>
    </row>
    <row r="37" spans="1:13" s="4" customFormat="1" x14ac:dyDescent="0.2">
      <c r="A37" s="6" t="s">
        <v>30</v>
      </c>
      <c r="B37" s="3">
        <v>0</v>
      </c>
      <c r="C37" s="3">
        <v>0</v>
      </c>
      <c r="D37" s="3"/>
      <c r="E37" s="3">
        <v>183.66</v>
      </c>
      <c r="F37" s="3"/>
      <c r="G37" s="29">
        <v>1000</v>
      </c>
      <c r="H37" s="30"/>
      <c r="I37" s="29">
        <v>500</v>
      </c>
      <c r="J37" s="29"/>
      <c r="K37" s="30"/>
      <c r="L37" s="29">
        <v>500</v>
      </c>
      <c r="M37" s="29">
        <v>0</v>
      </c>
    </row>
    <row r="38" spans="1:13" s="4" customFormat="1" x14ac:dyDescent="0.2">
      <c r="A38" s="7" t="s">
        <v>32</v>
      </c>
      <c r="B38" s="5">
        <v>606.95000000000005</v>
      </c>
      <c r="C38" s="5">
        <v>0</v>
      </c>
      <c r="D38" s="5"/>
      <c r="E38" s="5">
        <v>170.83</v>
      </c>
      <c r="F38" s="5"/>
      <c r="G38" s="31">
        <v>1400</v>
      </c>
      <c r="H38" s="30"/>
      <c r="I38" s="31">
        <v>700</v>
      </c>
      <c r="J38" s="31"/>
      <c r="K38" s="30"/>
      <c r="L38" s="31">
        <v>700</v>
      </c>
      <c r="M38" s="31">
        <v>0</v>
      </c>
    </row>
    <row r="39" spans="1:13" s="4" customFormat="1" ht="25.5" x14ac:dyDescent="0.2">
      <c r="A39" s="23" t="s">
        <v>34</v>
      </c>
      <c r="B39" s="15">
        <f>SUM(B31:B38)</f>
        <v>606.95000000000005</v>
      </c>
      <c r="C39" s="15">
        <f>SUM(C31:C38)</f>
        <v>4650</v>
      </c>
      <c r="D39" s="15"/>
      <c r="E39" s="15">
        <f>SUM(E31:E38)</f>
        <v>9309.1099999999988</v>
      </c>
      <c r="F39" s="15"/>
      <c r="G39" s="32">
        <f>SUM(G31:G38)</f>
        <v>7300</v>
      </c>
      <c r="H39" s="33"/>
      <c r="I39" s="32">
        <f>SUM(I31:I38)</f>
        <v>1400</v>
      </c>
      <c r="J39" s="32">
        <f>SUM(J31:J38)</f>
        <v>0</v>
      </c>
      <c r="K39" s="33"/>
      <c r="L39" s="32">
        <f>SUM(L31:L38)</f>
        <v>5900</v>
      </c>
      <c r="M39" s="32">
        <f>SUM(M31:M38)</f>
        <v>0</v>
      </c>
    </row>
    <row r="40" spans="1:13" x14ac:dyDescent="0.2">
      <c r="A40" s="10"/>
      <c r="B40" s="11"/>
      <c r="C40" s="11"/>
      <c r="D40" s="11"/>
      <c r="E40" s="11"/>
      <c r="F40" s="11"/>
      <c r="G40" s="34"/>
      <c r="H40" s="34"/>
      <c r="I40" s="34"/>
      <c r="J40" s="34"/>
      <c r="K40" s="34"/>
      <c r="L40" s="34"/>
      <c r="M40" s="34"/>
    </row>
    <row r="41" spans="1:13" ht="15" x14ac:dyDescent="0.3">
      <c r="A41" s="2"/>
      <c r="B41" s="1"/>
      <c r="C41" s="1"/>
      <c r="D41" s="1"/>
      <c r="E41" s="1"/>
      <c r="F41" s="1"/>
      <c r="G41" s="35"/>
      <c r="H41" s="35"/>
      <c r="I41" s="35"/>
      <c r="J41" s="35"/>
      <c r="K41" s="35"/>
      <c r="L41" s="35"/>
      <c r="M41" s="35"/>
    </row>
    <row r="42" spans="1:13" ht="29.25" customHeight="1" x14ac:dyDescent="0.2">
      <c r="A42" s="9" t="s">
        <v>4</v>
      </c>
      <c r="B42" s="16">
        <f>SUM(B17+B28+B39)</f>
        <v>2651.99</v>
      </c>
      <c r="C42" s="16">
        <f>SUM(C17+C28+C39)</f>
        <v>7882.1399999999994</v>
      </c>
      <c r="D42" s="16"/>
      <c r="E42" s="16">
        <f>SUM(E17+E28+E39)</f>
        <v>15410.429999999998</v>
      </c>
      <c r="F42" s="16"/>
      <c r="G42" s="36">
        <f>SUM(G17+G28+G39)</f>
        <v>27250</v>
      </c>
      <c r="H42" s="37"/>
      <c r="I42" s="36">
        <f t="shared" ref="I42:M42" si="0">SUM(I17+I28+I39)</f>
        <v>11375</v>
      </c>
      <c r="J42" s="36">
        <f t="shared" si="0"/>
        <v>0</v>
      </c>
      <c r="K42" s="37"/>
      <c r="L42" s="36">
        <f t="shared" si="0"/>
        <v>15875</v>
      </c>
      <c r="M42" s="36">
        <f t="shared" si="0"/>
        <v>0</v>
      </c>
    </row>
    <row r="43" spans="1:13" ht="30" customHeight="1" x14ac:dyDescent="0.2">
      <c r="A43" s="9" t="s">
        <v>1</v>
      </c>
      <c r="B43" s="16">
        <f>SUM(B9-B42)</f>
        <v>82122.14</v>
      </c>
      <c r="C43" s="16">
        <f>SUM(C9-C42)</f>
        <v>84599.86</v>
      </c>
      <c r="D43" s="16"/>
      <c r="E43" s="16">
        <f>SUM(E9-E42)</f>
        <v>62895.21</v>
      </c>
      <c r="F43" s="16"/>
      <c r="G43" s="36">
        <f>SUM(G9-G42)</f>
        <v>63318.179999999993</v>
      </c>
      <c r="H43" s="37"/>
      <c r="I43" s="36">
        <f t="shared" ref="I43:M43" si="1">SUM(I9-I42)</f>
        <v>68293.179999999993</v>
      </c>
      <c r="J43" s="36">
        <f t="shared" si="1"/>
        <v>0</v>
      </c>
      <c r="K43" s="37"/>
      <c r="L43" s="36">
        <f t="shared" si="1"/>
        <v>64018.179999999993</v>
      </c>
      <c r="M43" s="36">
        <f t="shared" si="1"/>
        <v>0</v>
      </c>
    </row>
  </sheetData>
  <mergeCells count="5">
    <mergeCell ref="A11:M11"/>
    <mergeCell ref="A19:M19"/>
    <mergeCell ref="A30:M30"/>
    <mergeCell ref="A1:M1"/>
    <mergeCell ref="A10:M10"/>
  </mergeCells>
  <phoneticPr fontId="0" type="noConversion"/>
  <printOptions horizontalCentered="1" verticalCentered="1"/>
  <pageMargins left="0.5" right="0.5" top="0.5" bottom="0.5" header="0.5" footer="0.5"/>
  <pageSetup scale="62" fitToHeight="2" orientation="portrait" r:id="rId1"/>
  <headerFooter alignWithMargins="0"/>
  <ignoredErrors>
    <ignoredError sqref="C14 L15:M15 M13:M14 I15 G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75" workbookViewId="0">
      <selection activeCell="J21" sqref="J21:J28"/>
    </sheetView>
  </sheetViews>
  <sheetFormatPr defaultRowHeight="12.75" x14ac:dyDescent="0.2"/>
  <cols>
    <col min="1" max="1" width="26.7109375" customWidth="1"/>
    <col min="2" max="2" width="13.5703125" hidden="1" customWidth="1"/>
    <col min="3" max="3" width="13.42578125" hidden="1" customWidth="1"/>
    <col min="4" max="4" width="3.140625" hidden="1" customWidth="1"/>
    <col min="5" max="5" width="13.5703125" hidden="1" customWidth="1"/>
    <col min="6" max="6" width="3" hidden="1" customWidth="1"/>
    <col min="7" max="7" width="15" style="38" bestFit="1" customWidth="1"/>
    <col min="8" max="8" width="3.140625" style="38" customWidth="1"/>
    <col min="9" max="9" width="13.5703125" style="38" customWidth="1"/>
    <col min="10" max="10" width="14.28515625" style="38" bestFit="1" customWidth="1"/>
    <col min="11" max="11" width="3.28515625" style="38" customWidth="1"/>
    <col min="12" max="13" width="13.5703125" style="38" customWidth="1"/>
  </cols>
  <sheetData>
    <row r="1" spans="1:13" ht="31.5" customHeight="1" x14ac:dyDescent="0.35">
      <c r="A1" s="137" t="s">
        <v>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4.25" x14ac:dyDescent="0.2">
      <c r="A2" s="13"/>
      <c r="B2" s="8"/>
      <c r="C2" s="8"/>
      <c r="D2" s="8"/>
      <c r="E2" s="8"/>
      <c r="F2" s="8"/>
      <c r="G2" s="24"/>
      <c r="H2" s="24"/>
      <c r="I2" s="24"/>
      <c r="J2" s="24"/>
      <c r="K2" s="24"/>
      <c r="L2" s="24"/>
      <c r="M2" s="24"/>
    </row>
    <row r="3" spans="1:13" ht="24" x14ac:dyDescent="0.25">
      <c r="A3" s="12"/>
      <c r="B3" s="17" t="s">
        <v>5</v>
      </c>
      <c r="C3" s="19" t="s">
        <v>6</v>
      </c>
      <c r="D3" s="17"/>
      <c r="E3" s="18" t="s">
        <v>7</v>
      </c>
      <c r="F3" s="17"/>
      <c r="G3" s="27" t="s">
        <v>53</v>
      </c>
      <c r="H3" s="28"/>
      <c r="I3" s="26" t="s">
        <v>54</v>
      </c>
      <c r="J3" s="27" t="s">
        <v>55</v>
      </c>
      <c r="K3" s="28"/>
      <c r="L3" s="26" t="s">
        <v>56</v>
      </c>
      <c r="M3" s="25" t="s">
        <v>57</v>
      </c>
    </row>
    <row r="4" spans="1:13" ht="19.5" x14ac:dyDescent="0.2">
      <c r="A4" s="39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4" customFormat="1" x14ac:dyDescent="0.2">
      <c r="A5" s="6" t="s">
        <v>36</v>
      </c>
      <c r="B5" s="3">
        <v>14909.37</v>
      </c>
      <c r="C5" s="3">
        <v>21505.05</v>
      </c>
      <c r="D5" s="3"/>
      <c r="E5" s="3">
        <v>0</v>
      </c>
      <c r="F5" s="3"/>
      <c r="G5" s="29">
        <v>7800</v>
      </c>
      <c r="H5" s="30"/>
      <c r="I5" s="29">
        <v>7800</v>
      </c>
      <c r="J5" s="29">
        <v>7017.33</v>
      </c>
      <c r="K5" s="30"/>
      <c r="L5" s="29">
        <f>I44-I8</f>
        <v>7674.9999999999927</v>
      </c>
      <c r="M5" s="29"/>
    </row>
    <row r="6" spans="1:13" s="4" customFormat="1" x14ac:dyDescent="0.2">
      <c r="A6" s="6" t="s">
        <v>8</v>
      </c>
      <c r="B6" s="3">
        <v>9569.59</v>
      </c>
      <c r="C6" s="3">
        <v>10366.77</v>
      </c>
      <c r="D6" s="3"/>
      <c r="E6" s="3">
        <v>18305.64</v>
      </c>
      <c r="F6" s="3"/>
      <c r="G6" s="29">
        <v>21800</v>
      </c>
      <c r="H6" s="30"/>
      <c r="I6" s="29">
        <v>10900</v>
      </c>
      <c r="J6" s="29">
        <v>39516.11</v>
      </c>
      <c r="K6" s="30"/>
      <c r="L6" s="29">
        <v>10900</v>
      </c>
      <c r="M6" s="29">
        <v>0</v>
      </c>
    </row>
    <row r="7" spans="1:13" s="4" customFormat="1" x14ac:dyDescent="0.2">
      <c r="A7" s="7" t="s">
        <v>0</v>
      </c>
      <c r="B7" s="5">
        <f>292.64+2.53</f>
        <v>295.16999999999996</v>
      </c>
      <c r="C7" s="5">
        <v>610.17999999999995</v>
      </c>
      <c r="D7" s="5"/>
      <c r="E7" s="5">
        <v>0</v>
      </c>
      <c r="F7" s="5"/>
      <c r="G7" s="31">
        <v>350</v>
      </c>
      <c r="H7" s="30"/>
      <c r="I7" s="31">
        <v>350</v>
      </c>
      <c r="J7" s="31">
        <v>0.56000000000000005</v>
      </c>
      <c r="K7" s="30"/>
      <c r="L7" s="31">
        <v>350</v>
      </c>
      <c r="M7" s="31">
        <v>0</v>
      </c>
    </row>
    <row r="8" spans="1:13" s="4" customFormat="1" x14ac:dyDescent="0.2">
      <c r="A8" s="6" t="s">
        <v>9</v>
      </c>
      <c r="B8" s="3">
        <v>60000</v>
      </c>
      <c r="C8" s="3">
        <v>60000</v>
      </c>
      <c r="D8" s="3"/>
      <c r="E8" s="3">
        <v>60000</v>
      </c>
      <c r="F8" s="3"/>
      <c r="G8" s="29">
        <v>60618.18</v>
      </c>
      <c r="H8" s="30"/>
      <c r="I8" s="29">
        <v>60618.18</v>
      </c>
      <c r="J8" s="29">
        <v>56192.45</v>
      </c>
      <c r="K8" s="30"/>
      <c r="L8" s="29">
        <v>60968.18</v>
      </c>
      <c r="M8" s="29"/>
    </row>
    <row r="9" spans="1:13" s="4" customFormat="1" x14ac:dyDescent="0.2">
      <c r="A9" s="14" t="s">
        <v>10</v>
      </c>
      <c r="B9" s="15">
        <f>SUM(B5:B8)</f>
        <v>84774.13</v>
      </c>
      <c r="C9" s="15">
        <f>SUM(C5:C8)</f>
        <v>92482</v>
      </c>
      <c r="D9" s="15"/>
      <c r="E9" s="15">
        <f>SUM(E5:E8)</f>
        <v>78305.64</v>
      </c>
      <c r="F9" s="15"/>
      <c r="G9" s="32">
        <f>SUM(G5:G8)</f>
        <v>90568.18</v>
      </c>
      <c r="H9" s="33"/>
      <c r="I9" s="32">
        <f>SUM(I5:I8)</f>
        <v>79668.179999999993</v>
      </c>
      <c r="J9" s="32">
        <f>SUM(J5:J8)</f>
        <v>102726.45</v>
      </c>
      <c r="K9" s="33"/>
      <c r="L9" s="32">
        <f>SUM(L5:L8)</f>
        <v>79893.179999999993</v>
      </c>
      <c r="M9" s="32">
        <f>SUM(M5:M8)</f>
        <v>0</v>
      </c>
    </row>
    <row r="10" spans="1:13" ht="19.5" x14ac:dyDescent="0.2">
      <c r="A10" s="139" t="s">
        <v>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ht="21.75" customHeight="1" x14ac:dyDescent="0.25">
      <c r="A11" s="141" t="s">
        <v>11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s="4" customFormat="1" x14ac:dyDescent="0.2">
      <c r="A12" s="6" t="s">
        <v>12</v>
      </c>
      <c r="B12" s="3">
        <v>0</v>
      </c>
      <c r="C12" s="3">
        <v>378.27</v>
      </c>
      <c r="D12" s="3"/>
      <c r="E12" s="3">
        <v>2492.35</v>
      </c>
      <c r="F12" s="3"/>
      <c r="G12" s="29">
        <v>5000</v>
      </c>
      <c r="H12" s="30"/>
      <c r="I12" s="29">
        <v>2500</v>
      </c>
      <c r="J12" s="29"/>
      <c r="K12" s="30"/>
      <c r="L12" s="29">
        <v>2500</v>
      </c>
      <c r="M12" s="29">
        <v>0</v>
      </c>
    </row>
    <row r="13" spans="1:13" s="4" customFormat="1" x14ac:dyDescent="0.2">
      <c r="A13" s="7" t="s">
        <v>13</v>
      </c>
      <c r="B13" s="5">
        <v>1596.24</v>
      </c>
      <c r="C13" s="5">
        <v>1493.51</v>
      </c>
      <c r="D13" s="5"/>
      <c r="E13" s="5">
        <v>570.41999999999996</v>
      </c>
      <c r="F13" s="5"/>
      <c r="G13" s="31">
        <v>3600</v>
      </c>
      <c r="H13" s="30"/>
      <c r="I13" s="31">
        <v>1800</v>
      </c>
      <c r="J13" s="31">
        <v>1017.8</v>
      </c>
      <c r="K13" s="30"/>
      <c r="L13" s="31">
        <v>1800</v>
      </c>
      <c r="M13" s="31">
        <v>0</v>
      </c>
    </row>
    <row r="14" spans="1:13" s="4" customFormat="1" x14ac:dyDescent="0.2">
      <c r="A14" s="6" t="s">
        <v>14</v>
      </c>
      <c r="B14" s="3">
        <v>0</v>
      </c>
      <c r="C14" s="3">
        <v>0</v>
      </c>
      <c r="D14" s="3"/>
      <c r="E14" s="3">
        <v>1017.66</v>
      </c>
      <c r="F14" s="3"/>
      <c r="G14" s="29">
        <v>2000</v>
      </c>
      <c r="H14" s="30"/>
      <c r="I14" s="29">
        <v>1000</v>
      </c>
      <c r="J14" s="29"/>
      <c r="K14" s="30"/>
      <c r="L14" s="29">
        <v>1000</v>
      </c>
      <c r="M14" s="29">
        <v>0</v>
      </c>
    </row>
    <row r="15" spans="1:13" s="4" customFormat="1" x14ac:dyDescent="0.2">
      <c r="A15" s="7" t="s">
        <v>15</v>
      </c>
      <c r="B15" s="5">
        <v>21.87</v>
      </c>
      <c r="C15" s="5">
        <v>1100.95</v>
      </c>
      <c r="D15" s="5"/>
      <c r="E15" s="5">
        <v>213.81</v>
      </c>
      <c r="F15" s="5"/>
      <c r="G15" s="31">
        <v>0</v>
      </c>
      <c r="H15" s="30"/>
      <c r="I15" s="31">
        <v>0</v>
      </c>
      <c r="J15" s="31"/>
      <c r="K15" s="30"/>
      <c r="L15" s="31">
        <v>0</v>
      </c>
      <c r="M15" s="31">
        <v>0</v>
      </c>
    </row>
    <row r="16" spans="1:13" s="4" customFormat="1" x14ac:dyDescent="0.2">
      <c r="A16" s="6" t="s">
        <v>16</v>
      </c>
      <c r="B16" s="3">
        <v>0</v>
      </c>
      <c r="C16" s="3">
        <v>0</v>
      </c>
      <c r="D16" s="3"/>
      <c r="E16" s="3">
        <v>383.06</v>
      </c>
      <c r="F16" s="3"/>
      <c r="G16" s="29">
        <v>4000</v>
      </c>
      <c r="H16" s="30"/>
      <c r="I16" s="29">
        <v>2000</v>
      </c>
      <c r="J16" s="29">
        <v>985.66</v>
      </c>
      <c r="K16" s="30"/>
      <c r="L16" s="29">
        <v>2000</v>
      </c>
      <c r="M16" s="29">
        <v>0</v>
      </c>
    </row>
    <row r="17" spans="1:13" s="4" customFormat="1" x14ac:dyDescent="0.2">
      <c r="A17" s="6" t="s">
        <v>207</v>
      </c>
      <c r="B17" s="3"/>
      <c r="C17" s="3"/>
      <c r="D17" s="3"/>
      <c r="E17" s="3"/>
      <c r="F17" s="3"/>
      <c r="G17" s="29">
        <v>0</v>
      </c>
      <c r="H17" s="30"/>
      <c r="I17" s="29">
        <v>0</v>
      </c>
      <c r="J17" s="29">
        <v>10</v>
      </c>
      <c r="K17" s="30"/>
      <c r="L17" s="29"/>
      <c r="M17" s="29"/>
    </row>
    <row r="18" spans="1:13" s="4" customFormat="1" x14ac:dyDescent="0.2">
      <c r="A18" s="15" t="s">
        <v>206</v>
      </c>
      <c r="B18" s="15">
        <f>SUM(B12:B16)</f>
        <v>1618.11</v>
      </c>
      <c r="C18" s="15">
        <f>SUM(C12:C16)</f>
        <v>2972.73</v>
      </c>
      <c r="D18" s="15"/>
      <c r="E18" s="15">
        <f>SUM(E12:E16)</f>
        <v>4677.3</v>
      </c>
      <c r="F18" s="15"/>
      <c r="G18" s="32">
        <f>SUM(G12:G17)</f>
        <v>14600</v>
      </c>
      <c r="H18" s="33"/>
      <c r="I18" s="32">
        <f>SUM(I12:I17)</f>
        <v>7300</v>
      </c>
      <c r="J18" s="32">
        <f>SUM(J12:J17)</f>
        <v>2013.46</v>
      </c>
      <c r="K18" s="33"/>
      <c r="L18" s="32">
        <f>SUM(L12:L16)</f>
        <v>7300</v>
      </c>
      <c r="M18" s="32">
        <f>SUM(M12:M16)</f>
        <v>0</v>
      </c>
    </row>
    <row r="19" spans="1:13" x14ac:dyDescent="0.2">
      <c r="A19" s="10"/>
      <c r="B19" s="11"/>
      <c r="C19" s="11"/>
      <c r="D19" s="11"/>
      <c r="E19" s="11"/>
      <c r="F19" s="11"/>
      <c r="G19" s="34"/>
      <c r="H19" s="34"/>
      <c r="I19" s="34"/>
      <c r="J19" s="34"/>
      <c r="K19" s="34"/>
      <c r="L19" s="34"/>
      <c r="M19" s="34"/>
    </row>
    <row r="20" spans="1:13" ht="21.75" customHeight="1" x14ac:dyDescent="0.25">
      <c r="A20" s="141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s="4" customFormat="1" x14ac:dyDescent="0.2">
      <c r="A21" s="6" t="s">
        <v>18</v>
      </c>
      <c r="B21" s="3">
        <v>0</v>
      </c>
      <c r="C21" s="3">
        <v>0</v>
      </c>
      <c r="D21" s="3"/>
      <c r="E21" s="3">
        <v>0</v>
      </c>
      <c r="F21" s="3"/>
      <c r="G21" s="29">
        <v>20</v>
      </c>
      <c r="H21" s="30"/>
      <c r="I21" s="29">
        <v>10</v>
      </c>
      <c r="J21" s="29">
        <v>10.59</v>
      </c>
      <c r="K21" s="30"/>
      <c r="L21" s="29">
        <v>10</v>
      </c>
      <c r="M21" s="29">
        <v>0</v>
      </c>
    </row>
    <row r="22" spans="1:13" s="4" customFormat="1" x14ac:dyDescent="0.2">
      <c r="A22" s="7" t="s">
        <v>19</v>
      </c>
      <c r="B22" s="5">
        <v>126.93</v>
      </c>
      <c r="C22" s="5">
        <v>0</v>
      </c>
      <c r="D22" s="5"/>
      <c r="E22" s="5">
        <v>24.63</v>
      </c>
      <c r="F22" s="5"/>
      <c r="G22" s="31">
        <v>30</v>
      </c>
      <c r="H22" s="30"/>
      <c r="I22" s="31">
        <v>15</v>
      </c>
      <c r="J22" s="31"/>
      <c r="K22" s="30"/>
      <c r="L22" s="31">
        <v>15</v>
      </c>
      <c r="M22" s="31">
        <v>0</v>
      </c>
    </row>
    <row r="23" spans="1:13" s="4" customFormat="1" x14ac:dyDescent="0.2">
      <c r="A23" s="6" t="s">
        <v>20</v>
      </c>
      <c r="B23" s="3">
        <v>0</v>
      </c>
      <c r="C23" s="3">
        <v>0</v>
      </c>
      <c r="D23" s="3"/>
      <c r="E23" s="3">
        <v>0</v>
      </c>
      <c r="F23" s="3"/>
      <c r="G23" s="29">
        <v>0</v>
      </c>
      <c r="H23" s="30"/>
      <c r="I23" s="29">
        <v>0</v>
      </c>
      <c r="J23" s="29"/>
      <c r="K23" s="30"/>
      <c r="L23" s="29">
        <v>0</v>
      </c>
      <c r="M23" s="29">
        <v>0</v>
      </c>
    </row>
    <row r="24" spans="1:13" s="4" customFormat="1" x14ac:dyDescent="0.2">
      <c r="A24" s="7" t="s">
        <v>21</v>
      </c>
      <c r="B24" s="5">
        <v>0</v>
      </c>
      <c r="C24" s="5">
        <v>25</v>
      </c>
      <c r="D24" s="5"/>
      <c r="E24" s="5">
        <v>416.3</v>
      </c>
      <c r="F24" s="5"/>
      <c r="G24" s="31">
        <v>0</v>
      </c>
      <c r="H24" s="30"/>
      <c r="I24" s="31">
        <v>0</v>
      </c>
      <c r="J24" s="31">
        <v>205.64</v>
      </c>
      <c r="K24" s="30"/>
      <c r="L24" s="31">
        <v>0</v>
      </c>
      <c r="M24" s="31">
        <v>0</v>
      </c>
    </row>
    <row r="25" spans="1:13" s="4" customFormat="1" x14ac:dyDescent="0.2">
      <c r="A25" s="6" t="s">
        <v>22</v>
      </c>
      <c r="B25" s="3">
        <v>0</v>
      </c>
      <c r="C25" s="3">
        <v>0</v>
      </c>
      <c r="D25" s="3"/>
      <c r="E25" s="3">
        <v>380.29</v>
      </c>
      <c r="F25" s="3"/>
      <c r="G25" s="29">
        <v>200</v>
      </c>
      <c r="H25" s="30"/>
      <c r="I25" s="29">
        <v>100</v>
      </c>
      <c r="J25" s="29"/>
      <c r="K25" s="30"/>
      <c r="L25" s="29">
        <v>100</v>
      </c>
      <c r="M25" s="29">
        <v>0</v>
      </c>
    </row>
    <row r="26" spans="1:13" s="4" customFormat="1" x14ac:dyDescent="0.2">
      <c r="A26" s="21" t="s">
        <v>23</v>
      </c>
      <c r="B26" s="22">
        <v>0</v>
      </c>
      <c r="C26" s="22">
        <v>120.43</v>
      </c>
      <c r="D26" s="22"/>
      <c r="E26" s="22">
        <v>0</v>
      </c>
      <c r="F26" s="22"/>
      <c r="G26" s="30">
        <v>0</v>
      </c>
      <c r="H26" s="30"/>
      <c r="I26" s="30">
        <v>0</v>
      </c>
      <c r="J26" s="30"/>
      <c r="K26" s="30"/>
      <c r="L26" s="30">
        <v>0</v>
      </c>
      <c r="M26" s="30">
        <v>0</v>
      </c>
    </row>
    <row r="27" spans="1:13" s="4" customFormat="1" x14ac:dyDescent="0.2">
      <c r="A27" s="6" t="s">
        <v>24</v>
      </c>
      <c r="B27" s="3">
        <v>300</v>
      </c>
      <c r="C27" s="3">
        <v>0</v>
      </c>
      <c r="D27" s="3"/>
      <c r="E27" s="3">
        <v>50</v>
      </c>
      <c r="F27" s="3"/>
      <c r="G27" s="29">
        <v>100</v>
      </c>
      <c r="H27" s="30"/>
      <c r="I27" s="29">
        <v>50</v>
      </c>
      <c r="J27" s="29"/>
      <c r="K27" s="30"/>
      <c r="L27" s="29">
        <v>50</v>
      </c>
      <c r="M27" s="29">
        <v>0</v>
      </c>
    </row>
    <row r="28" spans="1:13" s="4" customFormat="1" x14ac:dyDescent="0.2">
      <c r="A28" s="7" t="s">
        <v>38</v>
      </c>
      <c r="B28" s="5">
        <v>0</v>
      </c>
      <c r="C28" s="5">
        <v>113.98</v>
      </c>
      <c r="D28" s="5"/>
      <c r="E28" s="5">
        <v>552.79999999999995</v>
      </c>
      <c r="F28" s="5"/>
      <c r="G28" s="31">
        <v>5000</v>
      </c>
      <c r="H28" s="30"/>
      <c r="I28" s="31">
        <v>2500</v>
      </c>
      <c r="J28" s="31"/>
      <c r="K28" s="30"/>
      <c r="L28" s="31">
        <v>2500</v>
      </c>
      <c r="M28" s="31">
        <v>0</v>
      </c>
    </row>
    <row r="29" spans="1:13" s="4" customFormat="1" x14ac:dyDescent="0.2">
      <c r="A29" s="23" t="s">
        <v>35</v>
      </c>
      <c r="B29" s="15">
        <f>SUM(B21:B28)</f>
        <v>426.93</v>
      </c>
      <c r="C29" s="15">
        <f>SUM(C21:C28)</f>
        <v>259.41000000000003</v>
      </c>
      <c r="D29" s="15"/>
      <c r="E29" s="15">
        <f>SUM(E21:E28)</f>
        <v>1424.02</v>
      </c>
      <c r="F29" s="15"/>
      <c r="G29" s="32">
        <f>SUM(G21:G28)</f>
        <v>5350</v>
      </c>
      <c r="H29" s="33"/>
      <c r="I29" s="32">
        <f>SUM(I21:I28)</f>
        <v>2675</v>
      </c>
      <c r="J29" s="32">
        <f>SUM(J21:J28)</f>
        <v>216.23</v>
      </c>
      <c r="K29" s="33"/>
      <c r="L29" s="32">
        <f>SUM(L21:L28)</f>
        <v>2675</v>
      </c>
      <c r="M29" s="32">
        <f>SUM(M21:M28)</f>
        <v>0</v>
      </c>
    </row>
    <row r="30" spans="1:13" x14ac:dyDescent="0.2">
      <c r="A30" s="10"/>
      <c r="B30" s="11"/>
      <c r="C30" s="11"/>
      <c r="D30" s="11"/>
      <c r="E30" s="11"/>
      <c r="F30" s="11"/>
      <c r="G30" s="34"/>
      <c r="H30" s="34"/>
      <c r="I30" s="34"/>
      <c r="J30" s="34"/>
      <c r="K30" s="34"/>
      <c r="L30" s="34"/>
      <c r="M30" s="34"/>
    </row>
    <row r="31" spans="1:13" ht="21.75" customHeight="1" x14ac:dyDescent="0.25">
      <c r="A31" s="141" t="s">
        <v>33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13" s="4" customFormat="1" ht="13.5" customHeight="1" x14ac:dyDescent="0.2">
      <c r="A32" s="6" t="s">
        <v>25</v>
      </c>
      <c r="B32" s="3">
        <v>0</v>
      </c>
      <c r="C32" s="3">
        <v>4650</v>
      </c>
      <c r="D32" s="3"/>
      <c r="E32" s="3">
        <v>5925</v>
      </c>
      <c r="F32" s="3"/>
      <c r="G32" s="29">
        <v>4700</v>
      </c>
      <c r="H32" s="30"/>
      <c r="I32" s="29">
        <v>0</v>
      </c>
      <c r="J32" s="29"/>
      <c r="K32" s="30"/>
      <c r="L32" s="29">
        <v>4700</v>
      </c>
      <c r="M32" s="29">
        <v>0</v>
      </c>
    </row>
    <row r="33" spans="1:13" s="4" customFormat="1" x14ac:dyDescent="0.2">
      <c r="A33" s="7" t="s">
        <v>26</v>
      </c>
      <c r="B33" s="5">
        <v>0</v>
      </c>
      <c r="C33" s="5">
        <v>0</v>
      </c>
      <c r="D33" s="5"/>
      <c r="E33" s="5">
        <v>2108.33</v>
      </c>
      <c r="F33" s="5"/>
      <c r="G33" s="31">
        <v>0</v>
      </c>
      <c r="H33" s="30"/>
      <c r="I33" s="31">
        <v>0</v>
      </c>
      <c r="J33" s="31"/>
      <c r="K33" s="30"/>
      <c r="L33" s="31">
        <v>0</v>
      </c>
      <c r="M33" s="31">
        <v>0</v>
      </c>
    </row>
    <row r="34" spans="1:13" s="4" customFormat="1" x14ac:dyDescent="0.2">
      <c r="A34" s="6" t="s">
        <v>27</v>
      </c>
      <c r="B34" s="3">
        <v>0</v>
      </c>
      <c r="C34" s="3">
        <v>0</v>
      </c>
      <c r="D34" s="3"/>
      <c r="E34" s="3">
        <v>313.33</v>
      </c>
      <c r="F34" s="3"/>
      <c r="G34" s="29">
        <v>100</v>
      </c>
      <c r="H34" s="30"/>
      <c r="I34" s="29">
        <v>100</v>
      </c>
      <c r="J34" s="29"/>
      <c r="K34" s="30"/>
      <c r="L34" s="29">
        <v>0</v>
      </c>
      <c r="M34" s="29">
        <v>0</v>
      </c>
    </row>
    <row r="35" spans="1:13" s="4" customFormat="1" x14ac:dyDescent="0.2">
      <c r="A35" s="7" t="s">
        <v>28</v>
      </c>
      <c r="B35" s="5">
        <v>0</v>
      </c>
      <c r="C35" s="5">
        <v>0</v>
      </c>
      <c r="D35" s="5"/>
      <c r="E35" s="5">
        <v>185.24</v>
      </c>
      <c r="F35" s="5"/>
      <c r="G35" s="31">
        <v>100</v>
      </c>
      <c r="H35" s="30"/>
      <c r="I35" s="31">
        <v>100</v>
      </c>
      <c r="J35" s="31"/>
      <c r="K35" s="30"/>
      <c r="L35" s="31">
        <v>0</v>
      </c>
      <c r="M35" s="31">
        <v>0</v>
      </c>
    </row>
    <row r="36" spans="1:13" s="4" customFormat="1" x14ac:dyDescent="0.2">
      <c r="A36" s="6" t="s">
        <v>29</v>
      </c>
      <c r="B36" s="3">
        <v>0</v>
      </c>
      <c r="C36" s="3">
        <v>0</v>
      </c>
      <c r="D36" s="3"/>
      <c r="E36" s="3">
        <v>131.05000000000001</v>
      </c>
      <c r="F36" s="3"/>
      <c r="G36" s="29">
        <v>0</v>
      </c>
      <c r="H36" s="30"/>
      <c r="I36" s="29">
        <v>0</v>
      </c>
      <c r="J36" s="29"/>
      <c r="K36" s="30"/>
      <c r="L36" s="29">
        <v>0</v>
      </c>
      <c r="M36" s="29">
        <v>0</v>
      </c>
    </row>
    <row r="37" spans="1:13" s="4" customFormat="1" x14ac:dyDescent="0.2">
      <c r="A37" s="7" t="s">
        <v>31</v>
      </c>
      <c r="B37" s="5">
        <v>0</v>
      </c>
      <c r="C37" s="5">
        <v>0</v>
      </c>
      <c r="D37" s="5"/>
      <c r="E37" s="5">
        <v>291.67</v>
      </c>
      <c r="F37" s="5"/>
      <c r="G37" s="31">
        <v>0</v>
      </c>
      <c r="H37" s="30"/>
      <c r="I37" s="31">
        <v>0</v>
      </c>
      <c r="J37" s="31"/>
      <c r="K37" s="30"/>
      <c r="L37" s="31">
        <v>0</v>
      </c>
      <c r="M37" s="31">
        <v>0</v>
      </c>
    </row>
    <row r="38" spans="1:13" s="4" customFormat="1" x14ac:dyDescent="0.2">
      <c r="A38" s="6" t="s">
        <v>30</v>
      </c>
      <c r="B38" s="3">
        <v>0</v>
      </c>
      <c r="C38" s="3">
        <v>0</v>
      </c>
      <c r="D38" s="3"/>
      <c r="E38" s="3">
        <v>183.66</v>
      </c>
      <c r="F38" s="3"/>
      <c r="G38" s="29">
        <v>1000</v>
      </c>
      <c r="H38" s="30"/>
      <c r="I38" s="29">
        <v>500</v>
      </c>
      <c r="J38" s="29"/>
      <c r="K38" s="30"/>
      <c r="L38" s="29">
        <v>500</v>
      </c>
      <c r="M38" s="29">
        <v>0</v>
      </c>
    </row>
    <row r="39" spans="1:13" s="4" customFormat="1" x14ac:dyDescent="0.2">
      <c r="A39" s="7" t="s">
        <v>32</v>
      </c>
      <c r="B39" s="5">
        <v>606.95000000000005</v>
      </c>
      <c r="C39" s="5">
        <v>0</v>
      </c>
      <c r="D39" s="5"/>
      <c r="E39" s="5">
        <v>170.83</v>
      </c>
      <c r="F39" s="5"/>
      <c r="G39" s="31">
        <v>1400</v>
      </c>
      <c r="H39" s="30"/>
      <c r="I39" s="31">
        <v>700</v>
      </c>
      <c r="J39" s="31"/>
      <c r="K39" s="30"/>
      <c r="L39" s="31">
        <v>700</v>
      </c>
      <c r="M39" s="31">
        <v>0</v>
      </c>
    </row>
    <row r="40" spans="1:13" s="4" customFormat="1" ht="25.5" x14ac:dyDescent="0.2">
      <c r="A40" s="23" t="s">
        <v>34</v>
      </c>
      <c r="B40" s="15">
        <f>SUM(B32:B39)</f>
        <v>606.95000000000005</v>
      </c>
      <c r="C40" s="15">
        <f>SUM(C32:C39)</f>
        <v>4650</v>
      </c>
      <c r="D40" s="15"/>
      <c r="E40" s="15">
        <f>SUM(E32:E39)</f>
        <v>9309.1099999999988</v>
      </c>
      <c r="F40" s="15"/>
      <c r="G40" s="32">
        <f>SUM(G32:G39)</f>
        <v>7300</v>
      </c>
      <c r="H40" s="33"/>
      <c r="I40" s="32">
        <f>SUM(I32:I39)</f>
        <v>1400</v>
      </c>
      <c r="J40" s="32">
        <f>SUM(J32:J39)</f>
        <v>0</v>
      </c>
      <c r="K40" s="33"/>
      <c r="L40" s="32">
        <f>SUM(L32:L39)</f>
        <v>5900</v>
      </c>
      <c r="M40" s="32">
        <f>SUM(M32:M39)</f>
        <v>0</v>
      </c>
    </row>
    <row r="41" spans="1:13" x14ac:dyDescent="0.2">
      <c r="A41" s="10"/>
      <c r="B41" s="11"/>
      <c r="C41" s="11"/>
      <c r="D41" s="11"/>
      <c r="E41" s="11"/>
      <c r="F41" s="11"/>
      <c r="G41" s="34"/>
      <c r="H41" s="34"/>
      <c r="I41" s="34"/>
      <c r="J41" s="34"/>
      <c r="K41" s="34"/>
      <c r="L41" s="34"/>
      <c r="M41" s="34"/>
    </row>
    <row r="42" spans="1:13" ht="15" x14ac:dyDescent="0.3">
      <c r="A42" s="2"/>
      <c r="B42" s="1"/>
      <c r="C42" s="1"/>
      <c r="D42" s="1"/>
      <c r="E42" s="1"/>
      <c r="F42" s="1"/>
      <c r="G42" s="35"/>
      <c r="H42" s="35"/>
      <c r="I42" s="35"/>
      <c r="J42" s="35"/>
      <c r="K42" s="35"/>
      <c r="L42" s="35"/>
      <c r="M42" s="35"/>
    </row>
    <row r="43" spans="1:13" ht="29.25" customHeight="1" x14ac:dyDescent="0.2">
      <c r="A43" s="9" t="s">
        <v>4</v>
      </c>
      <c r="B43" s="16">
        <f>SUM(B18+B29+B40)</f>
        <v>2651.99</v>
      </c>
      <c r="C43" s="16">
        <f>SUM(C18+C29+C40)</f>
        <v>7882.1399999999994</v>
      </c>
      <c r="D43" s="16"/>
      <c r="E43" s="16">
        <f>SUM(E18+E29+E40)</f>
        <v>15410.429999999998</v>
      </c>
      <c r="F43" s="16"/>
      <c r="G43" s="36">
        <f>SUM(G18+G29+G40)</f>
        <v>27250</v>
      </c>
      <c r="H43" s="37"/>
      <c r="I43" s="36">
        <f t="shared" ref="I43:M43" si="0">SUM(I18+I29+I40)</f>
        <v>11375</v>
      </c>
      <c r="J43" s="36">
        <f t="shared" si="0"/>
        <v>2229.69</v>
      </c>
      <c r="K43" s="37"/>
      <c r="L43" s="36">
        <f t="shared" si="0"/>
        <v>15875</v>
      </c>
      <c r="M43" s="36">
        <f t="shared" si="0"/>
        <v>0</v>
      </c>
    </row>
    <row r="44" spans="1:13" ht="30" customHeight="1" x14ac:dyDescent="0.2">
      <c r="A44" s="9" t="s">
        <v>1</v>
      </c>
      <c r="B44" s="16">
        <f>SUM(B9-B43)</f>
        <v>82122.14</v>
      </c>
      <c r="C44" s="16">
        <f>SUM(C9-C43)</f>
        <v>84599.86</v>
      </c>
      <c r="D44" s="16"/>
      <c r="E44" s="16">
        <f>SUM(E9-E43)</f>
        <v>62895.21</v>
      </c>
      <c r="F44" s="16"/>
      <c r="G44" s="36">
        <f>SUM(G9-G43)</f>
        <v>63318.179999999993</v>
      </c>
      <c r="H44" s="37"/>
      <c r="I44" s="36">
        <f t="shared" ref="I44:M44" si="1">SUM(I9-I43)</f>
        <v>68293.179999999993</v>
      </c>
      <c r="J44" s="36">
        <f t="shared" si="1"/>
        <v>100496.76</v>
      </c>
      <c r="K44" s="37"/>
      <c r="L44" s="36">
        <f t="shared" si="1"/>
        <v>64018.179999999993</v>
      </c>
      <c r="M44" s="36">
        <f t="shared" si="1"/>
        <v>0</v>
      </c>
    </row>
  </sheetData>
  <mergeCells count="5">
    <mergeCell ref="A1:M1"/>
    <mergeCell ref="A10:M10"/>
    <mergeCell ref="A11:M11"/>
    <mergeCell ref="A20:M20"/>
    <mergeCell ref="A31:M31"/>
  </mergeCells>
  <printOptions horizontalCentered="1" verticalCentered="1"/>
  <pageMargins left="0.5" right="0.5" top="0.5" bottom="0.5" header="0.5" footer="0.5"/>
  <pageSetup scale="6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9" zoomScaleNormal="75" workbookViewId="0">
      <selection activeCell="P37" sqref="P37"/>
    </sheetView>
  </sheetViews>
  <sheetFormatPr defaultRowHeight="12.75" x14ac:dyDescent="0.2"/>
  <cols>
    <col min="1" max="1" width="26.7109375" customWidth="1"/>
    <col min="2" max="2" width="13.5703125" hidden="1" customWidth="1"/>
    <col min="3" max="3" width="13.42578125" hidden="1" customWidth="1"/>
    <col min="4" max="4" width="3.140625" hidden="1" customWidth="1"/>
    <col min="5" max="5" width="13.5703125" hidden="1" customWidth="1"/>
    <col min="6" max="6" width="3" hidden="1" customWidth="1"/>
    <col min="7" max="7" width="15" style="41" bestFit="1" customWidth="1"/>
    <col min="8" max="8" width="3.140625" style="41" customWidth="1"/>
    <col min="9" max="10" width="13.5703125" style="41" customWidth="1"/>
    <col min="11" max="11" width="3.28515625" style="41" customWidth="1"/>
    <col min="12" max="13" width="13.5703125" style="41" customWidth="1"/>
  </cols>
  <sheetData>
    <row r="1" spans="1:13" ht="31.5" customHeight="1" x14ac:dyDescent="0.35">
      <c r="A1" s="137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4.25" x14ac:dyDescent="0.2">
      <c r="A2" s="13"/>
      <c r="B2" s="8"/>
      <c r="C2" s="8"/>
      <c r="D2" s="8"/>
      <c r="E2" s="8"/>
      <c r="F2" s="8"/>
      <c r="G2" s="55"/>
      <c r="H2" s="55"/>
      <c r="I2" s="55"/>
      <c r="J2" s="55"/>
      <c r="K2" s="55"/>
      <c r="L2" s="55"/>
      <c r="M2" s="55"/>
    </row>
    <row r="3" spans="1:13" ht="24" x14ac:dyDescent="0.25">
      <c r="A3" s="12"/>
      <c r="B3" s="17" t="s">
        <v>5</v>
      </c>
      <c r="C3" s="19" t="s">
        <v>6</v>
      </c>
      <c r="D3" s="17"/>
      <c r="E3" s="18" t="s">
        <v>7</v>
      </c>
      <c r="F3" s="17"/>
      <c r="G3" s="54" t="s">
        <v>50</v>
      </c>
      <c r="H3" s="53"/>
      <c r="I3" s="52" t="s">
        <v>49</v>
      </c>
      <c r="J3" s="54" t="s">
        <v>48</v>
      </c>
      <c r="K3" s="53"/>
      <c r="L3" s="52" t="s">
        <v>47</v>
      </c>
      <c r="M3" s="51" t="s">
        <v>46</v>
      </c>
    </row>
    <row r="4" spans="1:13" ht="19.5" x14ac:dyDescent="0.2">
      <c r="A4" s="39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4" customFormat="1" x14ac:dyDescent="0.2">
      <c r="A5" s="6" t="s">
        <v>36</v>
      </c>
      <c r="B5" s="3">
        <v>14909.37</v>
      </c>
      <c r="C5" s="3">
        <v>21505.05</v>
      </c>
      <c r="D5" s="3"/>
      <c r="E5" s="3">
        <v>0</v>
      </c>
      <c r="F5" s="3"/>
      <c r="G5" s="50">
        <v>23730.02</v>
      </c>
      <c r="H5" s="49"/>
      <c r="I5" s="50">
        <v>23730.02</v>
      </c>
      <c r="J5" s="50">
        <v>23730.02</v>
      </c>
      <c r="K5" s="49"/>
      <c r="L5" s="50">
        <f>J43-J8</f>
        <v>15070.79</v>
      </c>
      <c r="M5" s="50">
        <v>15070.79</v>
      </c>
    </row>
    <row r="6" spans="1:13" s="4" customFormat="1" x14ac:dyDescent="0.2">
      <c r="A6" s="6" t="s">
        <v>8</v>
      </c>
      <c r="B6" s="3">
        <v>9569.59</v>
      </c>
      <c r="C6" s="3">
        <v>10366.77</v>
      </c>
      <c r="D6" s="3"/>
      <c r="E6" s="3">
        <v>18305.64</v>
      </c>
      <c r="F6" s="3"/>
      <c r="G6" s="50">
        <v>21800</v>
      </c>
      <c r="H6" s="49"/>
      <c r="I6" s="50">
        <v>10900</v>
      </c>
      <c r="J6" s="50">
        <v>0</v>
      </c>
      <c r="K6" s="49"/>
      <c r="L6" s="50">
        <v>10900</v>
      </c>
      <c r="M6" s="50">
        <v>0</v>
      </c>
    </row>
    <row r="7" spans="1:13" s="4" customFormat="1" x14ac:dyDescent="0.2">
      <c r="A7" s="7" t="s">
        <v>0</v>
      </c>
      <c r="B7" s="5">
        <f>292.64+2.53</f>
        <v>295.16999999999996</v>
      </c>
      <c r="C7" s="5">
        <v>610.17999999999995</v>
      </c>
      <c r="D7" s="5"/>
      <c r="E7" s="5">
        <v>0</v>
      </c>
      <c r="F7" s="5"/>
      <c r="G7" s="48">
        <v>350</v>
      </c>
      <c r="H7" s="49"/>
      <c r="I7" s="48">
        <v>350</v>
      </c>
      <c r="J7" s="48">
        <v>0</v>
      </c>
      <c r="K7" s="49"/>
      <c r="L7" s="48">
        <v>350</v>
      </c>
      <c r="M7" s="48">
        <v>0</v>
      </c>
    </row>
    <row r="8" spans="1:13" s="4" customFormat="1" x14ac:dyDescent="0.2">
      <c r="A8" s="6" t="s">
        <v>9</v>
      </c>
      <c r="B8" s="3">
        <v>60000</v>
      </c>
      <c r="C8" s="3">
        <v>60000</v>
      </c>
      <c r="D8" s="3"/>
      <c r="E8" s="3">
        <v>60000</v>
      </c>
      <c r="F8" s="3"/>
      <c r="G8" s="50">
        <v>60618.18</v>
      </c>
      <c r="H8" s="49"/>
      <c r="I8" s="50">
        <v>60618.18</v>
      </c>
      <c r="J8" s="50">
        <v>60618.18</v>
      </c>
      <c r="K8" s="49"/>
      <c r="L8" s="50">
        <v>60968.18</v>
      </c>
      <c r="M8" s="50">
        <v>60800</v>
      </c>
    </row>
    <row r="9" spans="1:13" s="4" customFormat="1" x14ac:dyDescent="0.2">
      <c r="A9" s="14" t="s">
        <v>10</v>
      </c>
      <c r="B9" s="15">
        <f>SUM(B5:B8)</f>
        <v>84774.13</v>
      </c>
      <c r="C9" s="15">
        <f>SUM(C5:C8)</f>
        <v>92482</v>
      </c>
      <c r="D9" s="15"/>
      <c r="E9" s="15">
        <f>SUM(E5:E8)</f>
        <v>78305.64</v>
      </c>
      <c r="F9" s="15"/>
      <c r="G9" s="46">
        <f>SUM(G5:G8)</f>
        <v>106498.20000000001</v>
      </c>
      <c r="H9" s="47"/>
      <c r="I9" s="46">
        <f>SUM(I5:I8)</f>
        <v>95598.200000000012</v>
      </c>
      <c r="J9" s="46">
        <f>SUM(J5:J8)</f>
        <v>84348.2</v>
      </c>
      <c r="K9" s="47"/>
      <c r="L9" s="46">
        <f>SUM(L5:L8)</f>
        <v>87288.97</v>
      </c>
      <c r="M9" s="46">
        <f>SUM(M5:M8)</f>
        <v>75870.790000000008</v>
      </c>
    </row>
    <row r="10" spans="1:13" ht="19.5" x14ac:dyDescent="0.2">
      <c r="A10" s="139" t="s">
        <v>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ht="21.75" customHeight="1" x14ac:dyDescent="0.25">
      <c r="A11" s="141" t="s">
        <v>11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s="4" customFormat="1" x14ac:dyDescent="0.2">
      <c r="A12" s="6" t="s">
        <v>12</v>
      </c>
      <c r="B12" s="3">
        <v>0</v>
      </c>
      <c r="C12" s="3">
        <v>378.27</v>
      </c>
      <c r="D12" s="3"/>
      <c r="E12" s="3">
        <v>2492.35</v>
      </c>
      <c r="F12" s="3"/>
      <c r="G12" s="50">
        <v>5000</v>
      </c>
      <c r="H12" s="49"/>
      <c r="I12" s="50">
        <v>2500</v>
      </c>
      <c r="J12" s="50">
        <v>631.15</v>
      </c>
      <c r="K12" s="49"/>
      <c r="L12" s="50">
        <v>2500</v>
      </c>
      <c r="M12" s="50">
        <v>0</v>
      </c>
    </row>
    <row r="13" spans="1:13" s="4" customFormat="1" x14ac:dyDescent="0.2">
      <c r="A13" s="7" t="s">
        <v>13</v>
      </c>
      <c r="B13" s="5">
        <v>1596.24</v>
      </c>
      <c r="C13" s="5">
        <v>1493.51</v>
      </c>
      <c r="D13" s="5"/>
      <c r="E13" s="5">
        <v>570.41999999999996</v>
      </c>
      <c r="F13" s="5"/>
      <c r="G13" s="48">
        <v>3600</v>
      </c>
      <c r="H13" s="49"/>
      <c r="I13" s="48">
        <v>1800</v>
      </c>
      <c r="J13" s="48">
        <v>279.60000000000002</v>
      </c>
      <c r="K13" s="49"/>
      <c r="L13" s="48">
        <v>1800</v>
      </c>
      <c r="M13" s="48">
        <v>0</v>
      </c>
    </row>
    <row r="14" spans="1:13" s="4" customFormat="1" x14ac:dyDescent="0.2">
      <c r="A14" s="6" t="s">
        <v>14</v>
      </c>
      <c r="B14" s="3">
        <v>0</v>
      </c>
      <c r="C14" s="3">
        <v>0</v>
      </c>
      <c r="D14" s="3"/>
      <c r="E14" s="3">
        <v>1017.66</v>
      </c>
      <c r="F14" s="3"/>
      <c r="G14" s="50">
        <v>2000</v>
      </c>
      <c r="H14" s="49"/>
      <c r="I14" s="50">
        <v>1000</v>
      </c>
      <c r="J14" s="50">
        <v>0</v>
      </c>
      <c r="K14" s="49"/>
      <c r="L14" s="50">
        <v>1000</v>
      </c>
      <c r="M14" s="50">
        <v>0</v>
      </c>
    </row>
    <row r="15" spans="1:13" s="4" customFormat="1" x14ac:dyDescent="0.2">
      <c r="A15" s="7" t="s">
        <v>15</v>
      </c>
      <c r="B15" s="5">
        <v>21.87</v>
      </c>
      <c r="C15" s="5">
        <v>1100.95</v>
      </c>
      <c r="D15" s="5"/>
      <c r="E15" s="5">
        <v>213.81</v>
      </c>
      <c r="F15" s="5"/>
      <c r="G15" s="48">
        <v>0</v>
      </c>
      <c r="H15" s="49"/>
      <c r="I15" s="48">
        <v>0</v>
      </c>
      <c r="J15" s="48">
        <v>0</v>
      </c>
      <c r="K15" s="49"/>
      <c r="L15" s="48">
        <v>0</v>
      </c>
      <c r="M15" s="48">
        <v>0</v>
      </c>
    </row>
    <row r="16" spans="1:13" s="4" customFormat="1" x14ac:dyDescent="0.2">
      <c r="A16" s="6" t="s">
        <v>16</v>
      </c>
      <c r="B16" s="3">
        <v>0</v>
      </c>
      <c r="C16" s="3">
        <v>0</v>
      </c>
      <c r="D16" s="3"/>
      <c r="E16" s="3">
        <v>383.06</v>
      </c>
      <c r="F16" s="3"/>
      <c r="G16" s="50">
        <v>4000</v>
      </c>
      <c r="H16" s="49"/>
      <c r="I16" s="50">
        <v>2000</v>
      </c>
      <c r="J16" s="50">
        <v>1125.25</v>
      </c>
      <c r="K16" s="49"/>
      <c r="L16" s="50">
        <v>2000</v>
      </c>
      <c r="M16" s="50">
        <v>0</v>
      </c>
    </row>
    <row r="17" spans="1:13" s="4" customFormat="1" x14ac:dyDescent="0.2">
      <c r="A17" s="15" t="s">
        <v>2</v>
      </c>
      <c r="B17" s="15">
        <f>SUM(B12:B16)</f>
        <v>1618.11</v>
      </c>
      <c r="C17" s="15">
        <f>SUM(C12:C16)</f>
        <v>2972.73</v>
      </c>
      <c r="D17" s="15"/>
      <c r="E17" s="15">
        <f>SUM(E12:E16)</f>
        <v>4677.3</v>
      </c>
      <c r="F17" s="15"/>
      <c r="G17" s="46">
        <f>SUM(G12:G16)</f>
        <v>14600</v>
      </c>
      <c r="H17" s="47"/>
      <c r="I17" s="46">
        <f>SUM(I12:I16)</f>
        <v>7300</v>
      </c>
      <c r="J17" s="46">
        <f>SUM(J12:J16)</f>
        <v>2036</v>
      </c>
      <c r="K17" s="47"/>
      <c r="L17" s="46">
        <f>SUM(L12:L16)</f>
        <v>7300</v>
      </c>
      <c r="M17" s="46">
        <f>SUM(M12:M16)</f>
        <v>0</v>
      </c>
    </row>
    <row r="18" spans="1:13" x14ac:dyDescent="0.2">
      <c r="A18" s="10"/>
      <c r="B18" s="11"/>
      <c r="C18" s="11"/>
      <c r="D18" s="11"/>
      <c r="E18" s="11"/>
      <c r="F18" s="11"/>
      <c r="G18" s="45"/>
      <c r="H18" s="45"/>
      <c r="I18" s="45"/>
      <c r="J18" s="45"/>
      <c r="K18" s="45"/>
      <c r="L18" s="45"/>
      <c r="M18" s="45"/>
    </row>
    <row r="19" spans="1:13" ht="21.75" customHeight="1" x14ac:dyDescent="0.25">
      <c r="A19" s="141" t="s">
        <v>17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s="4" customFormat="1" x14ac:dyDescent="0.2">
      <c r="A20" s="6" t="s">
        <v>18</v>
      </c>
      <c r="B20" s="3">
        <v>0</v>
      </c>
      <c r="C20" s="3">
        <v>0</v>
      </c>
      <c r="D20" s="3"/>
      <c r="E20" s="3">
        <v>0</v>
      </c>
      <c r="F20" s="3"/>
      <c r="G20" s="50">
        <v>0</v>
      </c>
      <c r="H20" s="49"/>
      <c r="I20" s="50">
        <v>0</v>
      </c>
      <c r="J20" s="50">
        <v>0</v>
      </c>
      <c r="K20" s="49"/>
      <c r="L20" s="50">
        <v>0</v>
      </c>
      <c r="M20" s="50">
        <v>0</v>
      </c>
    </row>
    <row r="21" spans="1:13" s="4" customFormat="1" x14ac:dyDescent="0.2">
      <c r="A21" s="7" t="s">
        <v>19</v>
      </c>
      <c r="B21" s="5">
        <v>126.93</v>
      </c>
      <c r="C21" s="5">
        <v>0</v>
      </c>
      <c r="D21" s="5"/>
      <c r="E21" s="5">
        <v>24.63</v>
      </c>
      <c r="F21" s="5"/>
      <c r="G21" s="48">
        <v>30</v>
      </c>
      <c r="H21" s="49"/>
      <c r="I21" s="48">
        <v>15</v>
      </c>
      <c r="J21" s="48">
        <v>0</v>
      </c>
      <c r="K21" s="49"/>
      <c r="L21" s="48">
        <v>15</v>
      </c>
      <c r="M21" s="48">
        <v>0</v>
      </c>
    </row>
    <row r="22" spans="1:13" s="4" customFormat="1" x14ac:dyDescent="0.2">
      <c r="A22" s="6" t="s">
        <v>20</v>
      </c>
      <c r="B22" s="3">
        <v>0</v>
      </c>
      <c r="C22" s="3">
        <v>0</v>
      </c>
      <c r="D22" s="3"/>
      <c r="E22" s="3">
        <v>0</v>
      </c>
      <c r="F22" s="3"/>
      <c r="G22" s="50">
        <v>0</v>
      </c>
      <c r="H22" s="49"/>
      <c r="I22" s="50">
        <v>0</v>
      </c>
      <c r="J22" s="50">
        <v>0</v>
      </c>
      <c r="K22" s="49"/>
      <c r="L22" s="50">
        <v>0</v>
      </c>
      <c r="M22" s="50">
        <v>0</v>
      </c>
    </row>
    <row r="23" spans="1:13" s="4" customFormat="1" x14ac:dyDescent="0.2">
      <c r="A23" s="7" t="s">
        <v>21</v>
      </c>
      <c r="B23" s="5">
        <v>0</v>
      </c>
      <c r="C23" s="5">
        <v>25</v>
      </c>
      <c r="D23" s="5"/>
      <c r="E23" s="5">
        <v>416.3</v>
      </c>
      <c r="F23" s="5"/>
      <c r="G23" s="48">
        <v>0</v>
      </c>
      <c r="H23" s="49"/>
      <c r="I23" s="48">
        <v>0</v>
      </c>
      <c r="J23" s="48">
        <v>0</v>
      </c>
      <c r="K23" s="49"/>
      <c r="L23" s="48">
        <v>0</v>
      </c>
      <c r="M23" s="48">
        <v>0</v>
      </c>
    </row>
    <row r="24" spans="1:13" s="4" customFormat="1" x14ac:dyDescent="0.2">
      <c r="A24" s="6" t="s">
        <v>22</v>
      </c>
      <c r="B24" s="3">
        <v>0</v>
      </c>
      <c r="C24" s="3">
        <v>0</v>
      </c>
      <c r="D24" s="3"/>
      <c r="E24" s="3">
        <v>380.29</v>
      </c>
      <c r="F24" s="3"/>
      <c r="G24" s="50">
        <v>300</v>
      </c>
      <c r="H24" s="49"/>
      <c r="I24" s="50">
        <v>200</v>
      </c>
      <c r="J24" s="50">
        <v>138.58000000000001</v>
      </c>
      <c r="K24" s="49"/>
      <c r="L24" s="50">
        <v>100</v>
      </c>
      <c r="M24" s="50">
        <v>0</v>
      </c>
    </row>
    <row r="25" spans="1:13" s="4" customFormat="1" x14ac:dyDescent="0.2">
      <c r="A25" s="21" t="s">
        <v>23</v>
      </c>
      <c r="B25" s="22">
        <v>0</v>
      </c>
      <c r="C25" s="22">
        <v>120.43</v>
      </c>
      <c r="D25" s="22"/>
      <c r="E25" s="22">
        <v>0</v>
      </c>
      <c r="F25" s="22"/>
      <c r="G25" s="49">
        <v>0</v>
      </c>
      <c r="H25" s="49"/>
      <c r="I25" s="49">
        <v>0</v>
      </c>
      <c r="J25" s="49">
        <v>0</v>
      </c>
      <c r="K25" s="49"/>
      <c r="L25" s="49">
        <v>0</v>
      </c>
      <c r="M25" s="49">
        <v>0</v>
      </c>
    </row>
    <row r="26" spans="1:13" s="4" customFormat="1" x14ac:dyDescent="0.2">
      <c r="A26" s="6" t="s">
        <v>24</v>
      </c>
      <c r="B26" s="3">
        <v>300</v>
      </c>
      <c r="C26" s="3">
        <v>0</v>
      </c>
      <c r="D26" s="3"/>
      <c r="E26" s="3">
        <v>50</v>
      </c>
      <c r="F26" s="3"/>
      <c r="G26" s="50">
        <v>100</v>
      </c>
      <c r="H26" s="49"/>
      <c r="I26" s="50">
        <v>50</v>
      </c>
      <c r="J26" s="50">
        <v>0</v>
      </c>
      <c r="K26" s="49"/>
      <c r="L26" s="50">
        <v>50</v>
      </c>
      <c r="M26" s="50">
        <v>0</v>
      </c>
    </row>
    <row r="27" spans="1:13" s="4" customFormat="1" x14ac:dyDescent="0.2">
      <c r="A27" s="7" t="s">
        <v>45</v>
      </c>
      <c r="B27" s="5">
        <v>0</v>
      </c>
      <c r="C27" s="5">
        <v>113.98</v>
      </c>
      <c r="D27" s="5"/>
      <c r="E27" s="5">
        <v>552.79999999999995</v>
      </c>
      <c r="F27" s="5"/>
      <c r="G27" s="48">
        <v>4000</v>
      </c>
      <c r="H27" s="49"/>
      <c r="I27" s="48">
        <v>2000</v>
      </c>
      <c r="J27" s="48">
        <v>3034.65</v>
      </c>
      <c r="K27" s="49"/>
      <c r="L27" s="48">
        <v>2000</v>
      </c>
      <c r="M27" s="48">
        <v>0</v>
      </c>
    </row>
    <row r="28" spans="1:13" s="4" customFormat="1" x14ac:dyDescent="0.2">
      <c r="A28" s="23" t="s">
        <v>35</v>
      </c>
      <c r="B28" s="15">
        <f>SUM(B20:B27)</f>
        <v>426.93</v>
      </c>
      <c r="C28" s="15">
        <f>SUM(C20:C27)</f>
        <v>259.41000000000003</v>
      </c>
      <c r="D28" s="15"/>
      <c r="E28" s="15">
        <f>SUM(E20:E27)</f>
        <v>1424.02</v>
      </c>
      <c r="F28" s="15"/>
      <c r="G28" s="46">
        <f>SUM(G20:G27)</f>
        <v>4430</v>
      </c>
      <c r="H28" s="47"/>
      <c r="I28" s="46">
        <f>SUM(I20:I27)</f>
        <v>2265</v>
      </c>
      <c r="J28" s="46">
        <f>SUM(J20:J27)</f>
        <v>3173.23</v>
      </c>
      <c r="K28" s="47"/>
      <c r="L28" s="46">
        <f>SUM(L20:L27)</f>
        <v>2165</v>
      </c>
      <c r="M28" s="46">
        <f>SUM(M20:M27)</f>
        <v>0</v>
      </c>
    </row>
    <row r="29" spans="1:13" x14ac:dyDescent="0.2">
      <c r="A29" s="10"/>
      <c r="B29" s="11"/>
      <c r="C29" s="11"/>
      <c r="D29" s="11"/>
      <c r="E29" s="11"/>
      <c r="F29" s="11"/>
      <c r="G29" s="45"/>
      <c r="H29" s="45"/>
      <c r="I29" s="45"/>
      <c r="J29" s="45"/>
      <c r="K29" s="45"/>
      <c r="L29" s="45"/>
      <c r="M29" s="45"/>
    </row>
    <row r="30" spans="1:13" ht="21.75" customHeight="1" x14ac:dyDescent="0.25">
      <c r="A30" s="141" t="s">
        <v>33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3" s="4" customFormat="1" ht="13.5" customHeight="1" x14ac:dyDescent="0.2">
      <c r="A31" s="6" t="s">
        <v>25</v>
      </c>
      <c r="B31" s="3">
        <v>0</v>
      </c>
      <c r="C31" s="3">
        <v>4650</v>
      </c>
      <c r="D31" s="3"/>
      <c r="E31" s="3">
        <v>5925</v>
      </c>
      <c r="F31" s="3"/>
      <c r="G31" s="50">
        <v>4700</v>
      </c>
      <c r="H31" s="49"/>
      <c r="I31" s="50">
        <v>0</v>
      </c>
      <c r="J31" s="50">
        <v>0</v>
      </c>
      <c r="K31" s="49"/>
      <c r="L31" s="50">
        <v>4700</v>
      </c>
      <c r="M31" s="50">
        <v>0</v>
      </c>
    </row>
    <row r="32" spans="1:13" s="4" customFormat="1" x14ac:dyDescent="0.2">
      <c r="A32" s="7" t="s">
        <v>26</v>
      </c>
      <c r="B32" s="5">
        <v>0</v>
      </c>
      <c r="C32" s="5">
        <v>0</v>
      </c>
      <c r="D32" s="5"/>
      <c r="E32" s="5">
        <v>2108.33</v>
      </c>
      <c r="F32" s="5"/>
      <c r="G32" s="48">
        <v>3500</v>
      </c>
      <c r="H32" s="49"/>
      <c r="I32" s="48">
        <v>3500</v>
      </c>
      <c r="J32" s="48">
        <v>3450</v>
      </c>
      <c r="K32" s="49"/>
      <c r="L32" s="48">
        <v>0</v>
      </c>
      <c r="M32" s="48">
        <v>0</v>
      </c>
    </row>
    <row r="33" spans="1:13" s="4" customFormat="1" x14ac:dyDescent="0.2">
      <c r="A33" s="6" t="s">
        <v>27</v>
      </c>
      <c r="B33" s="3">
        <v>0</v>
      </c>
      <c r="C33" s="3">
        <v>0</v>
      </c>
      <c r="D33" s="3"/>
      <c r="E33" s="3">
        <v>313.33</v>
      </c>
      <c r="F33" s="3"/>
      <c r="G33" s="50">
        <v>100</v>
      </c>
      <c r="H33" s="49"/>
      <c r="I33" s="50">
        <v>100</v>
      </c>
      <c r="J33" s="50">
        <v>0</v>
      </c>
      <c r="K33" s="49"/>
      <c r="L33" s="50">
        <v>0</v>
      </c>
      <c r="M33" s="50">
        <v>0</v>
      </c>
    </row>
    <row r="34" spans="1:13" s="4" customFormat="1" x14ac:dyDescent="0.2">
      <c r="A34" s="7" t="s">
        <v>28</v>
      </c>
      <c r="B34" s="5">
        <v>0</v>
      </c>
      <c r="C34" s="5">
        <v>0</v>
      </c>
      <c r="D34" s="5"/>
      <c r="E34" s="5">
        <v>185.24</v>
      </c>
      <c r="F34" s="5"/>
      <c r="G34" s="48">
        <v>0</v>
      </c>
      <c r="H34" s="49"/>
      <c r="I34" s="48">
        <v>0</v>
      </c>
      <c r="J34" s="48">
        <v>0</v>
      </c>
      <c r="K34" s="49"/>
      <c r="L34" s="48">
        <v>0</v>
      </c>
      <c r="M34" s="48">
        <v>0</v>
      </c>
    </row>
    <row r="35" spans="1:13" s="4" customFormat="1" x14ac:dyDescent="0.2">
      <c r="A35" s="6" t="s">
        <v>29</v>
      </c>
      <c r="B35" s="3">
        <v>0</v>
      </c>
      <c r="C35" s="3">
        <v>0</v>
      </c>
      <c r="D35" s="3"/>
      <c r="E35" s="3">
        <v>131.05000000000001</v>
      </c>
      <c r="F35" s="3"/>
      <c r="G35" s="50">
        <v>0</v>
      </c>
      <c r="H35" s="49"/>
      <c r="I35" s="50">
        <v>0</v>
      </c>
      <c r="J35" s="50">
        <v>0</v>
      </c>
      <c r="K35" s="49"/>
      <c r="L35" s="50">
        <v>0</v>
      </c>
      <c r="M35" s="50">
        <v>0</v>
      </c>
    </row>
    <row r="36" spans="1:13" s="4" customFormat="1" x14ac:dyDescent="0.2">
      <c r="A36" s="7" t="s">
        <v>31</v>
      </c>
      <c r="B36" s="5">
        <v>0</v>
      </c>
      <c r="C36" s="5">
        <v>0</v>
      </c>
      <c r="D36" s="5"/>
      <c r="E36" s="5">
        <v>291.67</v>
      </c>
      <c r="F36" s="5"/>
      <c r="G36" s="48">
        <v>0</v>
      </c>
      <c r="H36" s="49"/>
      <c r="I36" s="48">
        <v>0</v>
      </c>
      <c r="J36" s="48">
        <v>0</v>
      </c>
      <c r="K36" s="49"/>
      <c r="L36" s="48">
        <v>0</v>
      </c>
      <c r="M36" s="48">
        <v>0</v>
      </c>
    </row>
    <row r="37" spans="1:13" s="4" customFormat="1" x14ac:dyDescent="0.2">
      <c r="A37" s="6" t="s">
        <v>30</v>
      </c>
      <c r="B37" s="3">
        <v>0</v>
      </c>
      <c r="C37" s="3">
        <v>0</v>
      </c>
      <c r="D37" s="3"/>
      <c r="E37" s="3">
        <v>183.66</v>
      </c>
      <c r="F37" s="3"/>
      <c r="G37" s="50">
        <v>1000</v>
      </c>
      <c r="H37" s="49"/>
      <c r="I37" s="50">
        <v>625</v>
      </c>
      <c r="J37" s="50">
        <v>0</v>
      </c>
      <c r="K37" s="49"/>
      <c r="L37" s="50">
        <v>1000</v>
      </c>
      <c r="M37" s="50">
        <v>0</v>
      </c>
    </row>
    <row r="38" spans="1:13" s="4" customFormat="1" x14ac:dyDescent="0.2">
      <c r="A38" s="7" t="s">
        <v>32</v>
      </c>
      <c r="B38" s="5">
        <v>606.95000000000005</v>
      </c>
      <c r="C38" s="5">
        <v>0</v>
      </c>
      <c r="D38" s="5"/>
      <c r="E38" s="5">
        <v>170.83</v>
      </c>
      <c r="F38" s="5"/>
      <c r="G38" s="48">
        <v>1250</v>
      </c>
      <c r="H38" s="49"/>
      <c r="I38" s="48">
        <v>0</v>
      </c>
      <c r="J38" s="48">
        <v>0</v>
      </c>
      <c r="K38" s="49"/>
      <c r="L38" s="48">
        <v>625</v>
      </c>
      <c r="M38" s="48">
        <v>0</v>
      </c>
    </row>
    <row r="39" spans="1:13" s="4" customFormat="1" ht="25.5" x14ac:dyDescent="0.2">
      <c r="A39" s="23" t="s">
        <v>34</v>
      </c>
      <c r="B39" s="15">
        <f>SUM(B31:B38)</f>
        <v>606.95000000000005</v>
      </c>
      <c r="C39" s="15">
        <f>SUM(C31:C38)</f>
        <v>4650</v>
      </c>
      <c r="D39" s="15"/>
      <c r="E39" s="15">
        <f>SUM(E31:E38)</f>
        <v>9309.1099999999988</v>
      </c>
      <c r="F39" s="15"/>
      <c r="G39" s="46">
        <f>SUM(G31:G38)</f>
        <v>10550</v>
      </c>
      <c r="H39" s="47"/>
      <c r="I39" s="46">
        <f>SUM(I31:I38)</f>
        <v>4225</v>
      </c>
      <c r="J39" s="46">
        <f>SUM(J31:J38)</f>
        <v>3450</v>
      </c>
      <c r="K39" s="47"/>
      <c r="L39" s="46">
        <f>SUM(L31:L38)</f>
        <v>6325</v>
      </c>
      <c r="M39" s="46">
        <f>SUM(M31:M38)</f>
        <v>0</v>
      </c>
    </row>
    <row r="40" spans="1:13" x14ac:dyDescent="0.2">
      <c r="A40" s="10"/>
      <c r="B40" s="11"/>
      <c r="C40" s="11"/>
      <c r="D40" s="11"/>
      <c r="E40" s="11"/>
      <c r="F40" s="11"/>
      <c r="G40" s="45"/>
      <c r="H40" s="45"/>
      <c r="I40" s="45"/>
      <c r="J40" s="45"/>
      <c r="K40" s="45"/>
      <c r="L40" s="45"/>
      <c r="M40" s="45"/>
    </row>
    <row r="41" spans="1:13" ht="15" x14ac:dyDescent="0.3">
      <c r="A41" s="2"/>
      <c r="B41" s="1"/>
      <c r="C41" s="1"/>
      <c r="D41" s="1"/>
      <c r="E41" s="1"/>
      <c r="F41" s="1"/>
      <c r="G41" s="44"/>
      <c r="H41" s="44"/>
      <c r="I41" s="44"/>
      <c r="J41" s="44"/>
      <c r="K41" s="44"/>
      <c r="L41" s="44"/>
      <c r="M41" s="44"/>
    </row>
    <row r="42" spans="1:13" ht="29.25" customHeight="1" x14ac:dyDescent="0.2">
      <c r="A42" s="9" t="s">
        <v>4</v>
      </c>
      <c r="B42" s="16">
        <f>SUM(B17+B28+B39)</f>
        <v>2651.99</v>
      </c>
      <c r="C42" s="16">
        <f>SUM(C17+C28+C39)</f>
        <v>7882.1399999999994</v>
      </c>
      <c r="D42" s="16"/>
      <c r="E42" s="16">
        <f>SUM(E17+E28+E39)</f>
        <v>15410.429999999998</v>
      </c>
      <c r="F42" s="16"/>
      <c r="G42" s="42">
        <f>SUM(G17+G28+G39)</f>
        <v>29580</v>
      </c>
      <c r="H42" s="43"/>
      <c r="I42" s="42">
        <f>SUM(I17+I28+I39)</f>
        <v>13790</v>
      </c>
      <c r="J42" s="42">
        <f>SUM(J17+J28+J39)</f>
        <v>8659.23</v>
      </c>
      <c r="K42" s="43"/>
      <c r="L42" s="42">
        <f>SUM(L17+L28+L39)</f>
        <v>15790</v>
      </c>
      <c r="M42" s="42">
        <f>SUM(M17+M28+M39)</f>
        <v>0</v>
      </c>
    </row>
    <row r="43" spans="1:13" ht="30" customHeight="1" x14ac:dyDescent="0.2">
      <c r="A43" s="9" t="s">
        <v>1</v>
      </c>
      <c r="B43" s="16">
        <f>SUM(B9-B42)</f>
        <v>82122.14</v>
      </c>
      <c r="C43" s="16">
        <f>SUM(C9-C42)</f>
        <v>84599.86</v>
      </c>
      <c r="D43" s="16"/>
      <c r="E43" s="16">
        <f>SUM(E9-E42)</f>
        <v>62895.21</v>
      </c>
      <c r="F43" s="16"/>
      <c r="G43" s="42">
        <f>SUM(G9-G42)</f>
        <v>76918.200000000012</v>
      </c>
      <c r="H43" s="43"/>
      <c r="I43" s="42">
        <f>SUM(I9-I42)</f>
        <v>81808.200000000012</v>
      </c>
      <c r="J43" s="42">
        <f>SUM(J9-J42)</f>
        <v>75688.97</v>
      </c>
      <c r="K43" s="43"/>
      <c r="L43" s="42">
        <f>SUM(L9-L42)</f>
        <v>71498.97</v>
      </c>
      <c r="M43" s="42">
        <f>SUM(M9-M42)</f>
        <v>75870.790000000008</v>
      </c>
    </row>
  </sheetData>
  <mergeCells count="5">
    <mergeCell ref="A11:M11"/>
    <mergeCell ref="A19:M19"/>
    <mergeCell ref="A30:M30"/>
    <mergeCell ref="A1:M1"/>
    <mergeCell ref="A10:M10"/>
  </mergeCells>
  <printOptions horizontalCentered="1" verticalCentered="1"/>
  <pageMargins left="0.5" right="0.5" top="0.5" bottom="0.5" header="0.5" footer="0.5"/>
  <pageSetup scale="6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7"/>
  <sheetViews>
    <sheetView topLeftCell="A22" workbookViewId="0">
      <selection activeCell="B26" sqref="B26"/>
    </sheetView>
  </sheetViews>
  <sheetFormatPr defaultRowHeight="12.75" x14ac:dyDescent="0.2"/>
  <cols>
    <col min="1" max="1" width="38.28515625" customWidth="1"/>
    <col min="2" max="2" width="22.7109375" style="41" customWidth="1"/>
    <col min="3" max="3" width="15.28515625" style="41" customWidth="1"/>
    <col min="257" max="257" width="38.28515625" customWidth="1"/>
    <col min="258" max="258" width="22.7109375" customWidth="1"/>
    <col min="259" max="259" width="15.28515625" customWidth="1"/>
    <col min="513" max="513" width="38.28515625" customWidth="1"/>
    <col min="514" max="514" width="22.7109375" customWidth="1"/>
    <col min="515" max="515" width="15.28515625" customWidth="1"/>
    <col min="769" max="769" width="38.28515625" customWidth="1"/>
    <col min="770" max="770" width="22.7109375" customWidth="1"/>
    <col min="771" max="771" width="15.28515625" customWidth="1"/>
    <col min="1025" max="1025" width="38.28515625" customWidth="1"/>
    <col min="1026" max="1026" width="22.7109375" customWidth="1"/>
    <col min="1027" max="1027" width="15.28515625" customWidth="1"/>
    <col min="1281" max="1281" width="38.28515625" customWidth="1"/>
    <col min="1282" max="1282" width="22.7109375" customWidth="1"/>
    <col min="1283" max="1283" width="15.28515625" customWidth="1"/>
    <col min="1537" max="1537" width="38.28515625" customWidth="1"/>
    <col min="1538" max="1538" width="22.7109375" customWidth="1"/>
    <col min="1539" max="1539" width="15.28515625" customWidth="1"/>
    <col min="1793" max="1793" width="38.28515625" customWidth="1"/>
    <col min="1794" max="1794" width="22.7109375" customWidth="1"/>
    <col min="1795" max="1795" width="15.28515625" customWidth="1"/>
    <col min="2049" max="2049" width="38.28515625" customWidth="1"/>
    <col min="2050" max="2050" width="22.7109375" customWidth="1"/>
    <col min="2051" max="2051" width="15.28515625" customWidth="1"/>
    <col min="2305" max="2305" width="38.28515625" customWidth="1"/>
    <col min="2306" max="2306" width="22.7109375" customWidth="1"/>
    <col min="2307" max="2307" width="15.28515625" customWidth="1"/>
    <col min="2561" max="2561" width="38.28515625" customWidth="1"/>
    <col min="2562" max="2562" width="22.7109375" customWidth="1"/>
    <col min="2563" max="2563" width="15.28515625" customWidth="1"/>
    <col min="2817" max="2817" width="38.28515625" customWidth="1"/>
    <col min="2818" max="2818" width="22.7109375" customWidth="1"/>
    <col min="2819" max="2819" width="15.28515625" customWidth="1"/>
    <col min="3073" max="3073" width="38.28515625" customWidth="1"/>
    <col min="3074" max="3074" width="22.7109375" customWidth="1"/>
    <col min="3075" max="3075" width="15.28515625" customWidth="1"/>
    <col min="3329" max="3329" width="38.28515625" customWidth="1"/>
    <col min="3330" max="3330" width="22.7109375" customWidth="1"/>
    <col min="3331" max="3331" width="15.28515625" customWidth="1"/>
    <col min="3585" max="3585" width="38.28515625" customWidth="1"/>
    <col min="3586" max="3586" width="22.7109375" customWidth="1"/>
    <col min="3587" max="3587" width="15.28515625" customWidth="1"/>
    <col min="3841" max="3841" width="38.28515625" customWidth="1"/>
    <col min="3842" max="3842" width="22.7109375" customWidth="1"/>
    <col min="3843" max="3843" width="15.28515625" customWidth="1"/>
    <col min="4097" max="4097" width="38.28515625" customWidth="1"/>
    <col min="4098" max="4098" width="22.7109375" customWidth="1"/>
    <col min="4099" max="4099" width="15.28515625" customWidth="1"/>
    <col min="4353" max="4353" width="38.28515625" customWidth="1"/>
    <col min="4354" max="4354" width="22.7109375" customWidth="1"/>
    <col min="4355" max="4355" width="15.28515625" customWidth="1"/>
    <col min="4609" max="4609" width="38.28515625" customWidth="1"/>
    <col min="4610" max="4610" width="22.7109375" customWidth="1"/>
    <col min="4611" max="4611" width="15.28515625" customWidth="1"/>
    <col min="4865" max="4865" width="38.28515625" customWidth="1"/>
    <col min="4866" max="4866" width="22.7109375" customWidth="1"/>
    <col min="4867" max="4867" width="15.28515625" customWidth="1"/>
    <col min="5121" max="5121" width="38.28515625" customWidth="1"/>
    <col min="5122" max="5122" width="22.7109375" customWidth="1"/>
    <col min="5123" max="5123" width="15.28515625" customWidth="1"/>
    <col min="5377" max="5377" width="38.28515625" customWidth="1"/>
    <col min="5378" max="5378" width="22.7109375" customWidth="1"/>
    <col min="5379" max="5379" width="15.28515625" customWidth="1"/>
    <col min="5633" max="5633" width="38.28515625" customWidth="1"/>
    <col min="5634" max="5634" width="22.7109375" customWidth="1"/>
    <col min="5635" max="5635" width="15.28515625" customWidth="1"/>
    <col min="5889" max="5889" width="38.28515625" customWidth="1"/>
    <col min="5890" max="5890" width="22.7109375" customWidth="1"/>
    <col min="5891" max="5891" width="15.28515625" customWidth="1"/>
    <col min="6145" max="6145" width="38.28515625" customWidth="1"/>
    <col min="6146" max="6146" width="22.7109375" customWidth="1"/>
    <col min="6147" max="6147" width="15.28515625" customWidth="1"/>
    <col min="6401" max="6401" width="38.28515625" customWidth="1"/>
    <col min="6402" max="6402" width="22.7109375" customWidth="1"/>
    <col min="6403" max="6403" width="15.28515625" customWidth="1"/>
    <col min="6657" max="6657" width="38.28515625" customWidth="1"/>
    <col min="6658" max="6658" width="22.7109375" customWidth="1"/>
    <col min="6659" max="6659" width="15.28515625" customWidth="1"/>
    <col min="6913" max="6913" width="38.28515625" customWidth="1"/>
    <col min="6914" max="6914" width="22.7109375" customWidth="1"/>
    <col min="6915" max="6915" width="15.28515625" customWidth="1"/>
    <col min="7169" max="7169" width="38.28515625" customWidth="1"/>
    <col min="7170" max="7170" width="22.7109375" customWidth="1"/>
    <col min="7171" max="7171" width="15.28515625" customWidth="1"/>
    <col min="7425" max="7425" width="38.28515625" customWidth="1"/>
    <col min="7426" max="7426" width="22.7109375" customWidth="1"/>
    <col min="7427" max="7427" width="15.28515625" customWidth="1"/>
    <col min="7681" max="7681" width="38.28515625" customWidth="1"/>
    <col min="7682" max="7682" width="22.7109375" customWidth="1"/>
    <col min="7683" max="7683" width="15.28515625" customWidth="1"/>
    <col min="7937" max="7937" width="38.28515625" customWidth="1"/>
    <col min="7938" max="7938" width="22.7109375" customWidth="1"/>
    <col min="7939" max="7939" width="15.28515625" customWidth="1"/>
    <col min="8193" max="8193" width="38.28515625" customWidth="1"/>
    <col min="8194" max="8194" width="22.7109375" customWidth="1"/>
    <col min="8195" max="8195" width="15.28515625" customWidth="1"/>
    <col min="8449" max="8449" width="38.28515625" customWidth="1"/>
    <col min="8450" max="8450" width="22.7109375" customWidth="1"/>
    <col min="8451" max="8451" width="15.28515625" customWidth="1"/>
    <col min="8705" max="8705" width="38.28515625" customWidth="1"/>
    <col min="8706" max="8706" width="22.7109375" customWidth="1"/>
    <col min="8707" max="8707" width="15.28515625" customWidth="1"/>
    <col min="8961" max="8961" width="38.28515625" customWidth="1"/>
    <col min="8962" max="8962" width="22.7109375" customWidth="1"/>
    <col min="8963" max="8963" width="15.28515625" customWidth="1"/>
    <col min="9217" max="9217" width="38.28515625" customWidth="1"/>
    <col min="9218" max="9218" width="22.7109375" customWidth="1"/>
    <col min="9219" max="9219" width="15.28515625" customWidth="1"/>
    <col min="9473" max="9473" width="38.28515625" customWidth="1"/>
    <col min="9474" max="9474" width="22.7109375" customWidth="1"/>
    <col min="9475" max="9475" width="15.28515625" customWidth="1"/>
    <col min="9729" max="9729" width="38.28515625" customWidth="1"/>
    <col min="9730" max="9730" width="22.7109375" customWidth="1"/>
    <col min="9731" max="9731" width="15.28515625" customWidth="1"/>
    <col min="9985" max="9985" width="38.28515625" customWidth="1"/>
    <col min="9986" max="9986" width="22.7109375" customWidth="1"/>
    <col min="9987" max="9987" width="15.28515625" customWidth="1"/>
    <col min="10241" max="10241" width="38.28515625" customWidth="1"/>
    <col min="10242" max="10242" width="22.7109375" customWidth="1"/>
    <col min="10243" max="10243" width="15.28515625" customWidth="1"/>
    <col min="10497" max="10497" width="38.28515625" customWidth="1"/>
    <col min="10498" max="10498" width="22.7109375" customWidth="1"/>
    <col min="10499" max="10499" width="15.28515625" customWidth="1"/>
    <col min="10753" max="10753" width="38.28515625" customWidth="1"/>
    <col min="10754" max="10754" width="22.7109375" customWidth="1"/>
    <col min="10755" max="10755" width="15.28515625" customWidth="1"/>
    <col min="11009" max="11009" width="38.28515625" customWidth="1"/>
    <col min="11010" max="11010" width="22.7109375" customWidth="1"/>
    <col min="11011" max="11011" width="15.28515625" customWidth="1"/>
    <col min="11265" max="11265" width="38.28515625" customWidth="1"/>
    <col min="11266" max="11266" width="22.7109375" customWidth="1"/>
    <col min="11267" max="11267" width="15.28515625" customWidth="1"/>
    <col min="11521" max="11521" width="38.28515625" customWidth="1"/>
    <col min="11522" max="11522" width="22.7109375" customWidth="1"/>
    <col min="11523" max="11523" width="15.28515625" customWidth="1"/>
    <col min="11777" max="11777" width="38.28515625" customWidth="1"/>
    <col min="11778" max="11778" width="22.7109375" customWidth="1"/>
    <col min="11779" max="11779" width="15.28515625" customWidth="1"/>
    <col min="12033" max="12033" width="38.28515625" customWidth="1"/>
    <col min="12034" max="12034" width="22.7109375" customWidth="1"/>
    <col min="12035" max="12035" width="15.28515625" customWidth="1"/>
    <col min="12289" max="12289" width="38.28515625" customWidth="1"/>
    <col min="12290" max="12290" width="22.7109375" customWidth="1"/>
    <col min="12291" max="12291" width="15.28515625" customWidth="1"/>
    <col min="12545" max="12545" width="38.28515625" customWidth="1"/>
    <col min="12546" max="12546" width="22.7109375" customWidth="1"/>
    <col min="12547" max="12547" width="15.28515625" customWidth="1"/>
    <col min="12801" max="12801" width="38.28515625" customWidth="1"/>
    <col min="12802" max="12802" width="22.7109375" customWidth="1"/>
    <col min="12803" max="12803" width="15.28515625" customWidth="1"/>
    <col min="13057" max="13057" width="38.28515625" customWidth="1"/>
    <col min="13058" max="13058" width="22.7109375" customWidth="1"/>
    <col min="13059" max="13059" width="15.28515625" customWidth="1"/>
    <col min="13313" max="13313" width="38.28515625" customWidth="1"/>
    <col min="13314" max="13314" width="22.7109375" customWidth="1"/>
    <col min="13315" max="13315" width="15.28515625" customWidth="1"/>
    <col min="13569" max="13569" width="38.28515625" customWidth="1"/>
    <col min="13570" max="13570" width="22.7109375" customWidth="1"/>
    <col min="13571" max="13571" width="15.28515625" customWidth="1"/>
    <col min="13825" max="13825" width="38.28515625" customWidth="1"/>
    <col min="13826" max="13826" width="22.7109375" customWidth="1"/>
    <col min="13827" max="13827" width="15.28515625" customWidth="1"/>
    <col min="14081" max="14081" width="38.28515625" customWidth="1"/>
    <col min="14082" max="14082" width="22.7109375" customWidth="1"/>
    <col min="14083" max="14083" width="15.28515625" customWidth="1"/>
    <col min="14337" max="14337" width="38.28515625" customWidth="1"/>
    <col min="14338" max="14338" width="22.7109375" customWidth="1"/>
    <col min="14339" max="14339" width="15.28515625" customWidth="1"/>
    <col min="14593" max="14593" width="38.28515625" customWidth="1"/>
    <col min="14594" max="14594" width="22.7109375" customWidth="1"/>
    <col min="14595" max="14595" width="15.28515625" customWidth="1"/>
    <col min="14849" max="14849" width="38.28515625" customWidth="1"/>
    <col min="14850" max="14850" width="22.7109375" customWidth="1"/>
    <col min="14851" max="14851" width="15.28515625" customWidth="1"/>
    <col min="15105" max="15105" width="38.28515625" customWidth="1"/>
    <col min="15106" max="15106" width="22.7109375" customWidth="1"/>
    <col min="15107" max="15107" width="15.28515625" customWidth="1"/>
    <col min="15361" max="15361" width="38.28515625" customWidth="1"/>
    <col min="15362" max="15362" width="22.7109375" customWidth="1"/>
    <col min="15363" max="15363" width="15.28515625" customWidth="1"/>
    <col min="15617" max="15617" width="38.28515625" customWidth="1"/>
    <col min="15618" max="15618" width="22.7109375" customWidth="1"/>
    <col min="15619" max="15619" width="15.28515625" customWidth="1"/>
    <col min="15873" max="15873" width="38.28515625" customWidth="1"/>
    <col min="15874" max="15874" width="22.7109375" customWidth="1"/>
    <col min="15875" max="15875" width="15.28515625" customWidth="1"/>
    <col min="16129" max="16129" width="38.28515625" customWidth="1"/>
    <col min="16130" max="16130" width="22.7109375" customWidth="1"/>
    <col min="16131" max="16131" width="15.28515625" customWidth="1"/>
  </cols>
  <sheetData>
    <row r="2" spans="1:9" x14ac:dyDescent="0.2">
      <c r="B2" s="56" t="s">
        <v>58</v>
      </c>
    </row>
    <row r="4" spans="1:9" ht="17.25" x14ac:dyDescent="0.3">
      <c r="A4" s="57" t="s">
        <v>59</v>
      </c>
      <c r="B4" s="58"/>
      <c r="C4" s="58"/>
      <c r="D4" s="59"/>
      <c r="E4" s="59"/>
      <c r="F4" s="60"/>
      <c r="G4" s="60"/>
      <c r="H4" s="60"/>
      <c r="I4" s="60"/>
    </row>
    <row r="5" spans="1:9" ht="17.25" x14ac:dyDescent="0.3">
      <c r="A5" s="59"/>
      <c r="B5" s="58"/>
      <c r="C5" s="58"/>
      <c r="D5" s="59"/>
      <c r="E5" s="59"/>
      <c r="F5" s="60"/>
      <c r="G5" s="60"/>
      <c r="H5" s="60"/>
      <c r="I5" s="60"/>
    </row>
    <row r="6" spans="1:9" ht="17.25" x14ac:dyDescent="0.3">
      <c r="A6" s="57" t="s">
        <v>164</v>
      </c>
      <c r="B6" s="61"/>
      <c r="C6" s="58"/>
      <c r="D6" s="59"/>
      <c r="E6" s="59"/>
      <c r="F6" s="60"/>
      <c r="G6" s="60"/>
      <c r="H6" s="60"/>
      <c r="I6" s="60"/>
    </row>
    <row r="7" spans="1:9" ht="17.25" x14ac:dyDescent="0.3">
      <c r="A7" s="59"/>
      <c r="B7" s="58"/>
      <c r="C7" s="58"/>
      <c r="D7" s="59"/>
      <c r="E7" s="59"/>
      <c r="F7" s="60"/>
      <c r="G7" s="60"/>
      <c r="H7" s="60"/>
      <c r="I7" s="60"/>
    </row>
    <row r="8" spans="1:9" ht="17.25" x14ac:dyDescent="0.3">
      <c r="A8" s="59"/>
      <c r="B8" s="62" t="s">
        <v>61</v>
      </c>
      <c r="C8" s="62" t="s">
        <v>62</v>
      </c>
      <c r="D8" s="59"/>
      <c r="E8" s="59"/>
      <c r="F8" s="60"/>
      <c r="G8" s="60"/>
      <c r="H8" s="60"/>
      <c r="I8" s="60"/>
    </row>
    <row r="9" spans="1:9" ht="17.25" x14ac:dyDescent="0.3">
      <c r="A9" s="63" t="s">
        <v>63</v>
      </c>
      <c r="B9" s="117">
        <v>23730.02</v>
      </c>
      <c r="C9" s="62"/>
      <c r="D9" s="59"/>
      <c r="E9" s="59"/>
      <c r="F9" s="60"/>
      <c r="G9" s="60"/>
      <c r="H9" s="60"/>
      <c r="I9" s="60"/>
    </row>
    <row r="10" spans="1:9" ht="17.25" x14ac:dyDescent="0.3">
      <c r="A10" s="64" t="s">
        <v>64</v>
      </c>
      <c r="B10" s="62"/>
      <c r="C10" s="62"/>
      <c r="D10" s="59"/>
      <c r="E10" s="59"/>
      <c r="F10" s="60"/>
      <c r="G10" s="60"/>
      <c r="H10" s="60"/>
      <c r="I10" s="60"/>
    </row>
    <row r="11" spans="1:9" ht="17.25" x14ac:dyDescent="0.3">
      <c r="A11" s="64" t="s">
        <v>65</v>
      </c>
      <c r="B11" s="62"/>
      <c r="C11" s="62"/>
      <c r="D11" s="59"/>
      <c r="E11" s="59"/>
      <c r="F11" s="60"/>
      <c r="G11" s="60"/>
      <c r="H11" s="60"/>
      <c r="I11" s="60"/>
    </row>
    <row r="12" spans="1:9" ht="17.25" x14ac:dyDescent="0.3">
      <c r="A12" s="59"/>
      <c r="B12" s="58"/>
      <c r="C12" s="58"/>
      <c r="D12" s="59"/>
      <c r="E12" s="59"/>
      <c r="F12" s="60"/>
      <c r="G12" s="60"/>
      <c r="H12" s="60"/>
      <c r="I12" s="60"/>
    </row>
    <row r="13" spans="1:9" ht="17.25" x14ac:dyDescent="0.3">
      <c r="A13" s="65" t="s">
        <v>66</v>
      </c>
      <c r="B13" s="58" t="s">
        <v>67</v>
      </c>
      <c r="C13" s="58"/>
      <c r="D13" s="59"/>
      <c r="E13" s="59"/>
      <c r="F13" s="60"/>
      <c r="G13" s="60"/>
      <c r="H13" s="60"/>
      <c r="I13" s="60"/>
    </row>
    <row r="14" spans="1:9" ht="17.25" x14ac:dyDescent="0.3">
      <c r="A14" s="64" t="s">
        <v>68</v>
      </c>
      <c r="B14" s="62"/>
      <c r="C14" s="62"/>
      <c r="D14" s="59"/>
      <c r="E14" s="59"/>
      <c r="F14" s="60"/>
      <c r="G14" s="60"/>
      <c r="H14" s="60"/>
      <c r="I14" s="60"/>
    </row>
    <row r="15" spans="1:9" ht="17.25" x14ac:dyDescent="0.3">
      <c r="A15" s="64"/>
      <c r="B15" s="62"/>
      <c r="C15" s="62"/>
      <c r="D15" s="59"/>
      <c r="E15" s="59"/>
      <c r="F15" s="60"/>
      <c r="G15" s="60"/>
      <c r="H15" s="60"/>
      <c r="I15" s="60"/>
    </row>
    <row r="16" spans="1:9" ht="17.25" x14ac:dyDescent="0.3">
      <c r="A16" s="64" t="s">
        <v>165</v>
      </c>
      <c r="B16" s="62"/>
      <c r="C16" s="62"/>
      <c r="D16" s="59"/>
      <c r="E16" s="59"/>
      <c r="F16" s="60"/>
      <c r="G16" s="60"/>
      <c r="H16" s="60"/>
      <c r="I16" s="60"/>
    </row>
    <row r="17" spans="1:9" ht="17.25" x14ac:dyDescent="0.3">
      <c r="A17" s="64" t="s">
        <v>70</v>
      </c>
      <c r="B17" s="62">
        <v>3.13</v>
      </c>
      <c r="C17" s="62"/>
      <c r="D17" s="59"/>
      <c r="E17" s="59"/>
      <c r="F17" s="60"/>
      <c r="G17" s="60"/>
      <c r="H17" s="60"/>
      <c r="I17" s="60"/>
    </row>
    <row r="18" spans="1:9" ht="17.25" x14ac:dyDescent="0.3">
      <c r="A18" s="59"/>
      <c r="B18" s="58"/>
      <c r="C18" s="58"/>
      <c r="D18" s="59"/>
      <c r="E18" s="59"/>
      <c r="F18" s="60"/>
      <c r="G18" s="60"/>
      <c r="H18" s="60"/>
      <c r="I18" s="60"/>
    </row>
    <row r="19" spans="1:9" ht="17.25" x14ac:dyDescent="0.3">
      <c r="A19" s="63" t="s">
        <v>71</v>
      </c>
      <c r="B19" s="62">
        <f>SUM(B10:B18)</f>
        <v>3.13</v>
      </c>
      <c r="C19" s="62"/>
      <c r="D19" s="59"/>
      <c r="E19" s="59"/>
      <c r="F19" s="60"/>
      <c r="G19" s="60"/>
      <c r="H19" s="60"/>
      <c r="I19" s="60"/>
    </row>
    <row r="20" spans="1:9" ht="17.25" x14ac:dyDescent="0.3">
      <c r="A20" s="59"/>
      <c r="B20" s="58"/>
      <c r="C20" s="58"/>
      <c r="D20" s="59"/>
      <c r="E20" s="59"/>
      <c r="F20" s="60"/>
      <c r="G20" s="60"/>
      <c r="H20" s="60"/>
      <c r="I20" s="60"/>
    </row>
    <row r="21" spans="1:9" ht="17.25" x14ac:dyDescent="0.3">
      <c r="A21" s="63" t="s">
        <v>72</v>
      </c>
      <c r="B21" s="58"/>
      <c r="C21" s="58"/>
      <c r="D21" s="59"/>
      <c r="E21" s="59"/>
      <c r="F21" s="60"/>
      <c r="G21" s="60"/>
      <c r="H21" s="60"/>
      <c r="I21" s="60"/>
    </row>
    <row r="22" spans="1:9" ht="17.25" x14ac:dyDescent="0.3">
      <c r="A22" s="65" t="s">
        <v>73</v>
      </c>
      <c r="B22" s="58"/>
      <c r="C22" s="58"/>
      <c r="D22" s="59"/>
      <c r="E22" s="59"/>
      <c r="F22" s="60"/>
      <c r="G22" s="60"/>
      <c r="H22" s="60"/>
      <c r="I22" s="60"/>
    </row>
    <row r="23" spans="1:9" ht="17.25" x14ac:dyDescent="0.3">
      <c r="A23" s="64" t="s">
        <v>74</v>
      </c>
      <c r="B23" s="62">
        <f>'[1]Schedule B'!E11+'[1]Schedule B'!E14+'[1]Schedule B'!E15</f>
        <v>489.82000000000005</v>
      </c>
      <c r="C23" s="66"/>
      <c r="D23" s="59"/>
      <c r="E23" s="59"/>
      <c r="F23" s="60"/>
      <c r="G23" s="60"/>
      <c r="H23" s="60"/>
      <c r="I23" s="60"/>
    </row>
    <row r="24" spans="1:9" ht="17.25" x14ac:dyDescent="0.3">
      <c r="A24" s="64" t="s">
        <v>75</v>
      </c>
      <c r="B24" s="62">
        <f>'[1]Schedule B'!E12+'[1]Schedule B'!E16+'[1]Schedule B'!E25+'[1]Schedule B'!E27+'[1]Schedule B'!E28+'[1]Schedule B'!E31</f>
        <v>1415.5899999999997</v>
      </c>
      <c r="C24" s="66"/>
      <c r="D24" s="59"/>
      <c r="E24" s="59"/>
      <c r="F24" s="60"/>
      <c r="G24" s="60"/>
      <c r="H24" s="60"/>
      <c r="I24" s="60"/>
    </row>
    <row r="25" spans="1:9" ht="17.25" x14ac:dyDescent="0.3">
      <c r="A25" s="64" t="s">
        <v>76</v>
      </c>
      <c r="B25" s="62"/>
      <c r="C25" s="66"/>
      <c r="D25" s="59"/>
      <c r="E25" s="59"/>
      <c r="F25" s="60"/>
      <c r="G25" s="60"/>
      <c r="H25" s="60"/>
      <c r="I25" s="60"/>
    </row>
    <row r="26" spans="1:9" ht="17.25" x14ac:dyDescent="0.3">
      <c r="A26" s="64" t="s">
        <v>77</v>
      </c>
      <c r="B26" s="62">
        <f>'[1]Schedule B'!E13+'[1]Schedule B'!E17+'[1]Schedule B'!E23+'[1]Schedule B'!E26</f>
        <v>1060.44</v>
      </c>
      <c r="C26" s="66"/>
      <c r="D26" s="59"/>
      <c r="E26" s="59"/>
      <c r="F26" s="60"/>
      <c r="G26" s="60"/>
      <c r="H26" s="60"/>
      <c r="I26" s="60"/>
    </row>
    <row r="27" spans="1:9" ht="17.25" x14ac:dyDescent="0.3">
      <c r="A27" s="64" t="s">
        <v>78</v>
      </c>
      <c r="B27" s="62"/>
      <c r="C27" s="62"/>
      <c r="D27" s="59"/>
      <c r="E27" s="59"/>
      <c r="F27" s="60"/>
      <c r="G27" s="60"/>
      <c r="H27" s="60"/>
      <c r="I27" s="60"/>
    </row>
    <row r="28" spans="1:9" ht="27.75" x14ac:dyDescent="0.3">
      <c r="A28" s="67" t="s">
        <v>79</v>
      </c>
      <c r="B28" s="62">
        <f>'[1]Schedule B'!E29</f>
        <v>46</v>
      </c>
      <c r="C28" s="62"/>
      <c r="D28" s="59"/>
      <c r="E28" s="59"/>
      <c r="F28" s="60"/>
      <c r="G28" s="60"/>
      <c r="H28" s="60"/>
      <c r="I28" s="60"/>
    </row>
    <row r="29" spans="1:9" ht="17.25" x14ac:dyDescent="0.3">
      <c r="A29" s="64" t="s">
        <v>80</v>
      </c>
      <c r="B29" s="62"/>
      <c r="C29" s="62"/>
      <c r="D29" s="59"/>
      <c r="E29" s="59"/>
      <c r="F29" s="60"/>
      <c r="G29" s="60"/>
      <c r="H29" s="60"/>
      <c r="I29" s="60"/>
    </row>
    <row r="30" spans="1:9" ht="17.25" x14ac:dyDescent="0.3">
      <c r="A30" s="63" t="s">
        <v>81</v>
      </c>
      <c r="B30" s="68">
        <f>SUM(B23:B29)</f>
        <v>3011.85</v>
      </c>
      <c r="C30" s="68"/>
      <c r="D30" s="59"/>
      <c r="E30" s="59"/>
      <c r="F30" s="60"/>
      <c r="G30" s="60"/>
      <c r="H30" s="60"/>
      <c r="I30" s="60"/>
    </row>
    <row r="31" spans="1:9" ht="17.25" x14ac:dyDescent="0.3">
      <c r="A31" s="59"/>
      <c r="B31" s="58"/>
      <c r="C31" s="58"/>
      <c r="D31" s="59"/>
      <c r="E31" s="59"/>
      <c r="F31" s="60"/>
      <c r="G31" s="60"/>
      <c r="H31" s="60"/>
      <c r="I31" s="60"/>
    </row>
    <row r="32" spans="1:9" ht="17.25" x14ac:dyDescent="0.3">
      <c r="A32" s="65" t="s">
        <v>82</v>
      </c>
      <c r="B32" s="58"/>
      <c r="C32" s="58"/>
      <c r="D32" s="59"/>
      <c r="E32" s="59"/>
      <c r="F32" s="60"/>
      <c r="G32" s="60"/>
      <c r="H32" s="60"/>
      <c r="I32" s="60"/>
    </row>
    <row r="33" spans="1:9" ht="17.25" x14ac:dyDescent="0.3">
      <c r="A33" s="64" t="s">
        <v>83</v>
      </c>
      <c r="B33" s="62"/>
      <c r="C33" s="62"/>
      <c r="D33" s="59"/>
      <c r="E33" s="59"/>
      <c r="F33" s="60"/>
      <c r="G33" s="60"/>
      <c r="H33" s="60"/>
      <c r="I33" s="60"/>
    </row>
    <row r="34" spans="1:9" ht="17.25" x14ac:dyDescent="0.3">
      <c r="A34" s="64" t="s">
        <v>84</v>
      </c>
      <c r="B34" s="62"/>
      <c r="C34" s="62"/>
      <c r="D34" s="59"/>
      <c r="E34" s="59"/>
      <c r="F34" s="60"/>
      <c r="G34" s="60"/>
      <c r="H34" s="60"/>
      <c r="I34" s="60"/>
    </row>
    <row r="35" spans="1:9" ht="17.25" x14ac:dyDescent="0.3">
      <c r="A35" s="64" t="s">
        <v>85</v>
      </c>
      <c r="B35" s="62"/>
      <c r="C35" s="62"/>
      <c r="D35" s="59"/>
      <c r="E35" s="59"/>
      <c r="F35" s="60"/>
      <c r="G35" s="60"/>
      <c r="H35" s="60"/>
      <c r="I35" s="60"/>
    </row>
    <row r="36" spans="1:9" ht="17.25" x14ac:dyDescent="0.3">
      <c r="A36" s="64" t="s">
        <v>86</v>
      </c>
      <c r="B36" s="62"/>
      <c r="C36" s="62"/>
      <c r="D36" s="59"/>
      <c r="E36" s="59"/>
      <c r="F36" s="60"/>
      <c r="G36" s="60"/>
      <c r="H36" s="60"/>
      <c r="I36" s="60"/>
    </row>
    <row r="37" spans="1:9" ht="17.25" x14ac:dyDescent="0.3">
      <c r="A37" s="64" t="s">
        <v>87</v>
      </c>
      <c r="B37" s="62">
        <f>'[1]Schedule B'!E9</f>
        <v>92.96</v>
      </c>
      <c r="C37" s="62"/>
      <c r="D37" s="59"/>
      <c r="E37" s="59"/>
      <c r="F37" s="60"/>
      <c r="G37" s="60"/>
      <c r="H37" s="60"/>
      <c r="I37" s="60"/>
    </row>
    <row r="38" spans="1:9" ht="17.25" x14ac:dyDescent="0.3">
      <c r="A38" s="64" t="s">
        <v>88</v>
      </c>
      <c r="B38" s="62"/>
      <c r="C38" s="66"/>
      <c r="D38" s="59"/>
      <c r="E38" s="59"/>
      <c r="F38" s="60"/>
      <c r="G38" s="60"/>
      <c r="H38" s="60"/>
      <c r="I38" s="60"/>
    </row>
    <row r="39" spans="1:9" ht="17.25" x14ac:dyDescent="0.3">
      <c r="A39" s="64" t="s">
        <v>89</v>
      </c>
      <c r="B39" s="62"/>
      <c r="C39" s="62"/>
      <c r="D39" s="59"/>
      <c r="E39" s="59"/>
      <c r="F39" s="60"/>
      <c r="G39" s="60"/>
      <c r="H39" s="60"/>
      <c r="I39" s="60"/>
    </row>
    <row r="40" spans="1:9" ht="17.25" x14ac:dyDescent="0.3">
      <c r="A40" s="63" t="s">
        <v>81</v>
      </c>
      <c r="B40" s="68">
        <f>SUM(B32:B39)</f>
        <v>92.96</v>
      </c>
      <c r="C40" s="68"/>
      <c r="D40" s="59"/>
      <c r="E40" s="59"/>
      <c r="F40" s="60"/>
      <c r="G40" s="60"/>
      <c r="H40" s="60"/>
      <c r="I40" s="60"/>
    </row>
    <row r="41" spans="1:9" ht="17.25" x14ac:dyDescent="0.3">
      <c r="A41" s="59"/>
      <c r="B41" s="58"/>
      <c r="C41" s="58"/>
      <c r="D41" s="59"/>
      <c r="E41" s="59"/>
      <c r="F41" s="60"/>
      <c r="G41" s="60"/>
      <c r="H41" s="60"/>
      <c r="I41" s="60"/>
    </row>
    <row r="42" spans="1:9" ht="17.25" x14ac:dyDescent="0.3">
      <c r="A42" s="65" t="s">
        <v>90</v>
      </c>
      <c r="B42" s="58"/>
      <c r="C42" s="58"/>
      <c r="D42" s="59"/>
      <c r="E42" s="59"/>
      <c r="F42" s="60"/>
      <c r="G42" s="60"/>
      <c r="H42" s="60"/>
      <c r="I42" s="60"/>
    </row>
    <row r="43" spans="1:9" ht="17.25" x14ac:dyDescent="0.3">
      <c r="A43" s="64" t="s">
        <v>91</v>
      </c>
      <c r="B43" s="62"/>
      <c r="C43" s="62"/>
      <c r="D43" s="59"/>
      <c r="E43" s="59"/>
      <c r="F43" s="60"/>
      <c r="G43" s="60"/>
      <c r="H43" s="60"/>
      <c r="I43" s="60"/>
    </row>
    <row r="44" spans="1:9" ht="17.25" x14ac:dyDescent="0.3">
      <c r="A44" s="64" t="s">
        <v>92</v>
      </c>
      <c r="B44" s="62"/>
      <c r="C44" s="62"/>
      <c r="D44" s="59"/>
      <c r="E44" s="59"/>
      <c r="F44" s="60"/>
      <c r="G44" s="60"/>
      <c r="H44" s="60"/>
      <c r="I44" s="60"/>
    </row>
    <row r="45" spans="1:9" ht="17.25" x14ac:dyDescent="0.3">
      <c r="A45" s="64" t="s">
        <v>93</v>
      </c>
      <c r="B45" s="62">
        <f>'[1]Schedule B'!E19+'[1]Schedule B'!E20+'[1]Schedule B'!E21+'[1]Schedule B'!E22</f>
        <v>4600</v>
      </c>
      <c r="C45" s="62"/>
      <c r="D45" s="59"/>
      <c r="E45" s="59"/>
      <c r="F45" s="60"/>
      <c r="G45" s="60"/>
      <c r="H45" s="60"/>
      <c r="I45" s="60"/>
    </row>
    <row r="46" spans="1:9" ht="17.25" x14ac:dyDescent="0.3">
      <c r="A46" s="64" t="s">
        <v>94</v>
      </c>
      <c r="B46" s="62"/>
      <c r="C46" s="62"/>
      <c r="D46" s="59"/>
      <c r="E46" s="59"/>
      <c r="F46" s="60"/>
      <c r="G46" s="60"/>
      <c r="H46" s="60"/>
      <c r="I46" s="60"/>
    </row>
    <row r="47" spans="1:9" ht="17.25" x14ac:dyDescent="0.3">
      <c r="A47" s="64" t="s">
        <v>95</v>
      </c>
      <c r="B47" s="62"/>
      <c r="C47" s="62"/>
      <c r="D47" s="59"/>
      <c r="E47" s="59"/>
      <c r="F47" s="60"/>
      <c r="G47" s="60"/>
      <c r="H47" s="60"/>
      <c r="I47" s="60"/>
    </row>
    <row r="48" spans="1:9" ht="17.25" x14ac:dyDescent="0.3">
      <c r="A48" s="64" t="s">
        <v>96</v>
      </c>
      <c r="B48" s="62"/>
      <c r="C48" s="62"/>
      <c r="D48" s="59"/>
      <c r="E48" s="59"/>
      <c r="F48" s="60"/>
      <c r="G48" s="60"/>
      <c r="H48" s="60"/>
      <c r="I48" s="60"/>
    </row>
    <row r="49" spans="1:7" ht="13.5" x14ac:dyDescent="0.25">
      <c r="A49" s="67" t="s">
        <v>180</v>
      </c>
      <c r="B49" s="62">
        <f>'[1]Schedule B'!E8+'[1]Schedule B'!E24+'[1]Schedule B'!E32</f>
        <v>3872.03</v>
      </c>
      <c r="C49" s="62"/>
      <c r="D49" s="69"/>
      <c r="E49" s="69"/>
    </row>
    <row r="50" spans="1:7" ht="13.5" x14ac:dyDescent="0.25">
      <c r="A50" s="67" t="s">
        <v>98</v>
      </c>
      <c r="B50" s="62">
        <f>'[1]Schedule B'!E18+'[1]Schedule B'!E30</f>
        <v>820.85</v>
      </c>
      <c r="C50" s="62"/>
      <c r="D50" s="69"/>
      <c r="E50" s="69"/>
    </row>
    <row r="51" spans="1:7" ht="13.5" x14ac:dyDescent="0.25">
      <c r="A51" s="67"/>
      <c r="B51" s="62"/>
      <c r="C51" s="62"/>
      <c r="D51" s="69"/>
      <c r="E51" s="69"/>
    </row>
    <row r="52" spans="1:7" x14ac:dyDescent="0.2">
      <c r="A52" s="63" t="s">
        <v>99</v>
      </c>
      <c r="B52" s="68">
        <f>SUM(B43:B50)</f>
        <v>9292.880000000001</v>
      </c>
      <c r="C52" s="68"/>
      <c r="D52" s="69"/>
      <c r="E52" s="69"/>
    </row>
    <row r="53" spans="1:7" ht="13.5" x14ac:dyDescent="0.25">
      <c r="C53" s="70"/>
      <c r="D53" s="69"/>
      <c r="E53" s="69"/>
    </row>
    <row r="54" spans="1:7" ht="13.5" x14ac:dyDescent="0.25">
      <c r="A54" s="65" t="s">
        <v>100</v>
      </c>
      <c r="B54" s="68">
        <f>B30+B40+B52-B19</f>
        <v>12394.560000000001</v>
      </c>
      <c r="C54" s="62"/>
      <c r="D54" s="69"/>
      <c r="E54" s="69"/>
    </row>
    <row r="55" spans="1:7" ht="26.25" x14ac:dyDescent="0.25">
      <c r="A55" s="71" t="s">
        <v>101</v>
      </c>
      <c r="B55" s="68">
        <f>'[1]Schedule B'!E46</f>
        <v>793.17</v>
      </c>
      <c r="C55" s="62"/>
      <c r="D55" s="69"/>
      <c r="E55" s="69"/>
    </row>
    <row r="56" spans="1:7" ht="26.25" x14ac:dyDescent="0.25">
      <c r="A56" s="71" t="s">
        <v>102</v>
      </c>
      <c r="B56" s="72">
        <f>'[1]Schedule B'!E44</f>
        <v>150</v>
      </c>
      <c r="C56" s="62"/>
      <c r="D56" s="69"/>
      <c r="E56" s="69"/>
    </row>
    <row r="57" spans="1:7" ht="13.5" x14ac:dyDescent="0.25">
      <c r="A57" s="71" t="s">
        <v>103</v>
      </c>
      <c r="B57" s="68">
        <f>B54-B55+B56</f>
        <v>11751.390000000001</v>
      </c>
      <c r="C57" s="62"/>
      <c r="D57" s="69"/>
      <c r="E57" s="69"/>
    </row>
    <row r="58" spans="1:7" ht="13.5" x14ac:dyDescent="0.25">
      <c r="A58" s="71"/>
      <c r="B58" s="68"/>
      <c r="C58" s="62"/>
      <c r="D58" s="69"/>
      <c r="E58" s="69"/>
    </row>
    <row r="59" spans="1:7" ht="26.25" x14ac:dyDescent="0.25">
      <c r="A59" s="73" t="s">
        <v>104</v>
      </c>
      <c r="B59" s="68">
        <f>B9-B57</f>
        <v>11978.63</v>
      </c>
      <c r="C59" s="62"/>
      <c r="D59" s="69"/>
      <c r="E59" s="69"/>
    </row>
    <row r="60" spans="1:7" ht="13.5" x14ac:dyDescent="0.25">
      <c r="A60" s="59"/>
      <c r="B60" s="58"/>
      <c r="C60" s="58"/>
      <c r="D60" s="69"/>
      <c r="E60" s="69"/>
    </row>
    <row r="61" spans="1:7" x14ac:dyDescent="0.2">
      <c r="A61" s="57" t="s">
        <v>105</v>
      </c>
      <c r="B61" s="61"/>
      <c r="C61" s="61"/>
      <c r="D61" s="69"/>
      <c r="E61" s="69"/>
    </row>
    <row r="62" spans="1:7" x14ac:dyDescent="0.2">
      <c r="A62" s="57" t="s">
        <v>106</v>
      </c>
      <c r="B62" s="61"/>
      <c r="C62" s="61"/>
      <c r="D62" s="69"/>
      <c r="E62" s="69"/>
    </row>
    <row r="63" spans="1:7" x14ac:dyDescent="0.2">
      <c r="A63" s="57" t="s">
        <v>107</v>
      </c>
      <c r="B63" s="61"/>
      <c r="C63" s="61"/>
      <c r="D63" s="69"/>
      <c r="E63" s="69"/>
      <c r="G63" s="75"/>
    </row>
    <row r="64" spans="1:7" ht="13.5" x14ac:dyDescent="0.25">
      <c r="A64" s="59"/>
      <c r="B64" s="58"/>
      <c r="C64" s="58"/>
      <c r="D64" s="69"/>
      <c r="E64" s="69"/>
    </row>
    <row r="65" spans="1:3" ht="13.5" x14ac:dyDescent="0.25">
      <c r="A65" s="59"/>
      <c r="B65" s="58"/>
      <c r="C65" s="58"/>
    </row>
    <row r="66" spans="1:3" ht="17.25" x14ac:dyDescent="0.3">
      <c r="A66" s="60"/>
      <c r="B66" s="76"/>
      <c r="C66" s="76"/>
    </row>
    <row r="67" spans="1:3" ht="17.25" x14ac:dyDescent="0.3">
      <c r="A67" s="60"/>
      <c r="B67" s="76"/>
      <c r="C67" s="76"/>
    </row>
  </sheetData>
  <pageMargins left="0.75" right="0.75" top="0.48" bottom="1" header="0.5" footer="0.5"/>
  <pageSetup scale="7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A4" workbookViewId="0">
      <selection activeCell="E19" sqref="E19:E22"/>
    </sheetView>
  </sheetViews>
  <sheetFormatPr defaultRowHeight="12.75" x14ac:dyDescent="0.2"/>
  <cols>
    <col min="1" max="1" width="12" style="77" customWidth="1"/>
    <col min="2" max="2" width="15.7109375" style="78" customWidth="1"/>
    <col min="3" max="3" width="26.28515625" customWidth="1"/>
    <col min="4" max="4" width="27.140625" customWidth="1"/>
    <col min="5" max="5" width="16.28515625" style="41" customWidth="1"/>
    <col min="6" max="7" width="10.28515625" bestFit="1" customWidth="1"/>
    <col min="257" max="257" width="12" customWidth="1"/>
    <col min="258" max="258" width="15.7109375" customWidth="1"/>
    <col min="259" max="259" width="26.28515625" customWidth="1"/>
    <col min="260" max="260" width="27.140625" customWidth="1"/>
    <col min="261" max="261" width="16.28515625" customWidth="1"/>
    <col min="262" max="263" width="10.28515625" bestFit="1" customWidth="1"/>
    <col min="513" max="513" width="12" customWidth="1"/>
    <col min="514" max="514" width="15.7109375" customWidth="1"/>
    <col min="515" max="515" width="26.28515625" customWidth="1"/>
    <col min="516" max="516" width="27.140625" customWidth="1"/>
    <col min="517" max="517" width="16.28515625" customWidth="1"/>
    <col min="518" max="519" width="10.28515625" bestFit="1" customWidth="1"/>
    <col min="769" max="769" width="12" customWidth="1"/>
    <col min="770" max="770" width="15.7109375" customWidth="1"/>
    <col min="771" max="771" width="26.28515625" customWidth="1"/>
    <col min="772" max="772" width="27.140625" customWidth="1"/>
    <col min="773" max="773" width="16.28515625" customWidth="1"/>
    <col min="774" max="775" width="10.28515625" bestFit="1" customWidth="1"/>
    <col min="1025" max="1025" width="12" customWidth="1"/>
    <col min="1026" max="1026" width="15.7109375" customWidth="1"/>
    <col min="1027" max="1027" width="26.28515625" customWidth="1"/>
    <col min="1028" max="1028" width="27.140625" customWidth="1"/>
    <col min="1029" max="1029" width="16.28515625" customWidth="1"/>
    <col min="1030" max="1031" width="10.28515625" bestFit="1" customWidth="1"/>
    <col min="1281" max="1281" width="12" customWidth="1"/>
    <col min="1282" max="1282" width="15.7109375" customWidth="1"/>
    <col min="1283" max="1283" width="26.28515625" customWidth="1"/>
    <col min="1284" max="1284" width="27.140625" customWidth="1"/>
    <col min="1285" max="1285" width="16.28515625" customWidth="1"/>
    <col min="1286" max="1287" width="10.28515625" bestFit="1" customWidth="1"/>
    <col min="1537" max="1537" width="12" customWidth="1"/>
    <col min="1538" max="1538" width="15.7109375" customWidth="1"/>
    <col min="1539" max="1539" width="26.28515625" customWidth="1"/>
    <col min="1540" max="1540" width="27.140625" customWidth="1"/>
    <col min="1541" max="1541" width="16.28515625" customWidth="1"/>
    <col min="1542" max="1543" width="10.28515625" bestFit="1" customWidth="1"/>
    <col min="1793" max="1793" width="12" customWidth="1"/>
    <col min="1794" max="1794" width="15.7109375" customWidth="1"/>
    <col min="1795" max="1795" width="26.28515625" customWidth="1"/>
    <col min="1796" max="1796" width="27.140625" customWidth="1"/>
    <col min="1797" max="1797" width="16.28515625" customWidth="1"/>
    <col min="1798" max="1799" width="10.28515625" bestFit="1" customWidth="1"/>
    <col min="2049" max="2049" width="12" customWidth="1"/>
    <col min="2050" max="2050" width="15.7109375" customWidth="1"/>
    <col min="2051" max="2051" width="26.28515625" customWidth="1"/>
    <col min="2052" max="2052" width="27.140625" customWidth="1"/>
    <col min="2053" max="2053" width="16.28515625" customWidth="1"/>
    <col min="2054" max="2055" width="10.28515625" bestFit="1" customWidth="1"/>
    <col min="2305" max="2305" width="12" customWidth="1"/>
    <col min="2306" max="2306" width="15.7109375" customWidth="1"/>
    <col min="2307" max="2307" width="26.28515625" customWidth="1"/>
    <col min="2308" max="2308" width="27.140625" customWidth="1"/>
    <col min="2309" max="2309" width="16.28515625" customWidth="1"/>
    <col min="2310" max="2311" width="10.28515625" bestFit="1" customWidth="1"/>
    <col min="2561" max="2561" width="12" customWidth="1"/>
    <col min="2562" max="2562" width="15.7109375" customWidth="1"/>
    <col min="2563" max="2563" width="26.28515625" customWidth="1"/>
    <col min="2564" max="2564" width="27.140625" customWidth="1"/>
    <col min="2565" max="2565" width="16.28515625" customWidth="1"/>
    <col min="2566" max="2567" width="10.28515625" bestFit="1" customWidth="1"/>
    <col min="2817" max="2817" width="12" customWidth="1"/>
    <col min="2818" max="2818" width="15.7109375" customWidth="1"/>
    <col min="2819" max="2819" width="26.28515625" customWidth="1"/>
    <col min="2820" max="2820" width="27.140625" customWidth="1"/>
    <col min="2821" max="2821" width="16.28515625" customWidth="1"/>
    <col min="2822" max="2823" width="10.28515625" bestFit="1" customWidth="1"/>
    <col min="3073" max="3073" width="12" customWidth="1"/>
    <col min="3074" max="3074" width="15.7109375" customWidth="1"/>
    <col min="3075" max="3075" width="26.28515625" customWidth="1"/>
    <col min="3076" max="3076" width="27.140625" customWidth="1"/>
    <col min="3077" max="3077" width="16.28515625" customWidth="1"/>
    <col min="3078" max="3079" width="10.28515625" bestFit="1" customWidth="1"/>
    <col min="3329" max="3329" width="12" customWidth="1"/>
    <col min="3330" max="3330" width="15.7109375" customWidth="1"/>
    <col min="3331" max="3331" width="26.28515625" customWidth="1"/>
    <col min="3332" max="3332" width="27.140625" customWidth="1"/>
    <col min="3333" max="3333" width="16.28515625" customWidth="1"/>
    <col min="3334" max="3335" width="10.28515625" bestFit="1" customWidth="1"/>
    <col min="3585" max="3585" width="12" customWidth="1"/>
    <col min="3586" max="3586" width="15.7109375" customWidth="1"/>
    <col min="3587" max="3587" width="26.28515625" customWidth="1"/>
    <col min="3588" max="3588" width="27.140625" customWidth="1"/>
    <col min="3589" max="3589" width="16.28515625" customWidth="1"/>
    <col min="3590" max="3591" width="10.28515625" bestFit="1" customWidth="1"/>
    <col min="3841" max="3841" width="12" customWidth="1"/>
    <col min="3842" max="3842" width="15.7109375" customWidth="1"/>
    <col min="3843" max="3843" width="26.28515625" customWidth="1"/>
    <col min="3844" max="3844" width="27.140625" customWidth="1"/>
    <col min="3845" max="3845" width="16.28515625" customWidth="1"/>
    <col min="3846" max="3847" width="10.28515625" bestFit="1" customWidth="1"/>
    <col min="4097" max="4097" width="12" customWidth="1"/>
    <col min="4098" max="4098" width="15.7109375" customWidth="1"/>
    <col min="4099" max="4099" width="26.28515625" customWidth="1"/>
    <col min="4100" max="4100" width="27.140625" customWidth="1"/>
    <col min="4101" max="4101" width="16.28515625" customWidth="1"/>
    <col min="4102" max="4103" width="10.28515625" bestFit="1" customWidth="1"/>
    <col min="4353" max="4353" width="12" customWidth="1"/>
    <col min="4354" max="4354" width="15.7109375" customWidth="1"/>
    <col min="4355" max="4355" width="26.28515625" customWidth="1"/>
    <col min="4356" max="4356" width="27.140625" customWidth="1"/>
    <col min="4357" max="4357" width="16.28515625" customWidth="1"/>
    <col min="4358" max="4359" width="10.28515625" bestFit="1" customWidth="1"/>
    <col min="4609" max="4609" width="12" customWidth="1"/>
    <col min="4610" max="4610" width="15.7109375" customWidth="1"/>
    <col min="4611" max="4611" width="26.28515625" customWidth="1"/>
    <col min="4612" max="4612" width="27.140625" customWidth="1"/>
    <col min="4613" max="4613" width="16.28515625" customWidth="1"/>
    <col min="4614" max="4615" width="10.28515625" bestFit="1" customWidth="1"/>
    <col min="4865" max="4865" width="12" customWidth="1"/>
    <col min="4866" max="4866" width="15.7109375" customWidth="1"/>
    <col min="4867" max="4867" width="26.28515625" customWidth="1"/>
    <col min="4868" max="4868" width="27.140625" customWidth="1"/>
    <col min="4869" max="4869" width="16.28515625" customWidth="1"/>
    <col min="4870" max="4871" width="10.28515625" bestFit="1" customWidth="1"/>
    <col min="5121" max="5121" width="12" customWidth="1"/>
    <col min="5122" max="5122" width="15.7109375" customWidth="1"/>
    <col min="5123" max="5123" width="26.28515625" customWidth="1"/>
    <col min="5124" max="5124" width="27.140625" customWidth="1"/>
    <col min="5125" max="5125" width="16.28515625" customWidth="1"/>
    <col min="5126" max="5127" width="10.28515625" bestFit="1" customWidth="1"/>
    <col min="5377" max="5377" width="12" customWidth="1"/>
    <col min="5378" max="5378" width="15.7109375" customWidth="1"/>
    <col min="5379" max="5379" width="26.28515625" customWidth="1"/>
    <col min="5380" max="5380" width="27.140625" customWidth="1"/>
    <col min="5381" max="5381" width="16.28515625" customWidth="1"/>
    <col min="5382" max="5383" width="10.28515625" bestFit="1" customWidth="1"/>
    <col min="5633" max="5633" width="12" customWidth="1"/>
    <col min="5634" max="5634" width="15.7109375" customWidth="1"/>
    <col min="5635" max="5635" width="26.28515625" customWidth="1"/>
    <col min="5636" max="5636" width="27.140625" customWidth="1"/>
    <col min="5637" max="5637" width="16.28515625" customWidth="1"/>
    <col min="5638" max="5639" width="10.28515625" bestFit="1" customWidth="1"/>
    <col min="5889" max="5889" width="12" customWidth="1"/>
    <col min="5890" max="5890" width="15.7109375" customWidth="1"/>
    <col min="5891" max="5891" width="26.28515625" customWidth="1"/>
    <col min="5892" max="5892" width="27.140625" customWidth="1"/>
    <col min="5893" max="5893" width="16.28515625" customWidth="1"/>
    <col min="5894" max="5895" width="10.28515625" bestFit="1" customWidth="1"/>
    <col min="6145" max="6145" width="12" customWidth="1"/>
    <col min="6146" max="6146" width="15.7109375" customWidth="1"/>
    <col min="6147" max="6147" width="26.28515625" customWidth="1"/>
    <col min="6148" max="6148" width="27.140625" customWidth="1"/>
    <col min="6149" max="6149" width="16.28515625" customWidth="1"/>
    <col min="6150" max="6151" width="10.28515625" bestFit="1" customWidth="1"/>
    <col min="6401" max="6401" width="12" customWidth="1"/>
    <col min="6402" max="6402" width="15.7109375" customWidth="1"/>
    <col min="6403" max="6403" width="26.28515625" customWidth="1"/>
    <col min="6404" max="6404" width="27.140625" customWidth="1"/>
    <col min="6405" max="6405" width="16.28515625" customWidth="1"/>
    <col min="6406" max="6407" width="10.28515625" bestFit="1" customWidth="1"/>
    <col min="6657" max="6657" width="12" customWidth="1"/>
    <col min="6658" max="6658" width="15.7109375" customWidth="1"/>
    <col min="6659" max="6659" width="26.28515625" customWidth="1"/>
    <col min="6660" max="6660" width="27.140625" customWidth="1"/>
    <col min="6661" max="6661" width="16.28515625" customWidth="1"/>
    <col min="6662" max="6663" width="10.28515625" bestFit="1" customWidth="1"/>
    <col min="6913" max="6913" width="12" customWidth="1"/>
    <col min="6914" max="6914" width="15.7109375" customWidth="1"/>
    <col min="6915" max="6915" width="26.28515625" customWidth="1"/>
    <col min="6916" max="6916" width="27.140625" customWidth="1"/>
    <col min="6917" max="6917" width="16.28515625" customWidth="1"/>
    <col min="6918" max="6919" width="10.28515625" bestFit="1" customWidth="1"/>
    <col min="7169" max="7169" width="12" customWidth="1"/>
    <col min="7170" max="7170" width="15.7109375" customWidth="1"/>
    <col min="7171" max="7171" width="26.28515625" customWidth="1"/>
    <col min="7172" max="7172" width="27.140625" customWidth="1"/>
    <col min="7173" max="7173" width="16.28515625" customWidth="1"/>
    <col min="7174" max="7175" width="10.28515625" bestFit="1" customWidth="1"/>
    <col min="7425" max="7425" width="12" customWidth="1"/>
    <col min="7426" max="7426" width="15.7109375" customWidth="1"/>
    <col min="7427" max="7427" width="26.28515625" customWidth="1"/>
    <col min="7428" max="7428" width="27.140625" customWidth="1"/>
    <col min="7429" max="7429" width="16.28515625" customWidth="1"/>
    <col min="7430" max="7431" width="10.28515625" bestFit="1" customWidth="1"/>
    <col min="7681" max="7681" width="12" customWidth="1"/>
    <col min="7682" max="7682" width="15.7109375" customWidth="1"/>
    <col min="7683" max="7683" width="26.28515625" customWidth="1"/>
    <col min="7684" max="7684" width="27.140625" customWidth="1"/>
    <col min="7685" max="7685" width="16.28515625" customWidth="1"/>
    <col min="7686" max="7687" width="10.28515625" bestFit="1" customWidth="1"/>
    <col min="7937" max="7937" width="12" customWidth="1"/>
    <col min="7938" max="7938" width="15.7109375" customWidth="1"/>
    <col min="7939" max="7939" width="26.28515625" customWidth="1"/>
    <col min="7940" max="7940" width="27.140625" customWidth="1"/>
    <col min="7941" max="7941" width="16.28515625" customWidth="1"/>
    <col min="7942" max="7943" width="10.28515625" bestFit="1" customWidth="1"/>
    <col min="8193" max="8193" width="12" customWidth="1"/>
    <col min="8194" max="8194" width="15.7109375" customWidth="1"/>
    <col min="8195" max="8195" width="26.28515625" customWidth="1"/>
    <col min="8196" max="8196" width="27.140625" customWidth="1"/>
    <col min="8197" max="8197" width="16.28515625" customWidth="1"/>
    <col min="8198" max="8199" width="10.28515625" bestFit="1" customWidth="1"/>
    <col min="8449" max="8449" width="12" customWidth="1"/>
    <col min="8450" max="8450" width="15.7109375" customWidth="1"/>
    <col min="8451" max="8451" width="26.28515625" customWidth="1"/>
    <col min="8452" max="8452" width="27.140625" customWidth="1"/>
    <col min="8453" max="8453" width="16.28515625" customWidth="1"/>
    <col min="8454" max="8455" width="10.28515625" bestFit="1" customWidth="1"/>
    <col min="8705" max="8705" width="12" customWidth="1"/>
    <col min="8706" max="8706" width="15.7109375" customWidth="1"/>
    <col min="8707" max="8707" width="26.28515625" customWidth="1"/>
    <col min="8708" max="8708" width="27.140625" customWidth="1"/>
    <col min="8709" max="8709" width="16.28515625" customWidth="1"/>
    <col min="8710" max="8711" width="10.28515625" bestFit="1" customWidth="1"/>
    <col min="8961" max="8961" width="12" customWidth="1"/>
    <col min="8962" max="8962" width="15.7109375" customWidth="1"/>
    <col min="8963" max="8963" width="26.28515625" customWidth="1"/>
    <col min="8964" max="8964" width="27.140625" customWidth="1"/>
    <col min="8965" max="8965" width="16.28515625" customWidth="1"/>
    <col min="8966" max="8967" width="10.28515625" bestFit="1" customWidth="1"/>
    <col min="9217" max="9217" width="12" customWidth="1"/>
    <col min="9218" max="9218" width="15.7109375" customWidth="1"/>
    <col min="9219" max="9219" width="26.28515625" customWidth="1"/>
    <col min="9220" max="9220" width="27.140625" customWidth="1"/>
    <col min="9221" max="9221" width="16.28515625" customWidth="1"/>
    <col min="9222" max="9223" width="10.28515625" bestFit="1" customWidth="1"/>
    <col min="9473" max="9473" width="12" customWidth="1"/>
    <col min="9474" max="9474" width="15.7109375" customWidth="1"/>
    <col min="9475" max="9475" width="26.28515625" customWidth="1"/>
    <col min="9476" max="9476" width="27.140625" customWidth="1"/>
    <col min="9477" max="9477" width="16.28515625" customWidth="1"/>
    <col min="9478" max="9479" width="10.28515625" bestFit="1" customWidth="1"/>
    <col min="9729" max="9729" width="12" customWidth="1"/>
    <col min="9730" max="9730" width="15.7109375" customWidth="1"/>
    <col min="9731" max="9731" width="26.28515625" customWidth="1"/>
    <col min="9732" max="9732" width="27.140625" customWidth="1"/>
    <col min="9733" max="9733" width="16.28515625" customWidth="1"/>
    <col min="9734" max="9735" width="10.28515625" bestFit="1" customWidth="1"/>
    <col min="9985" max="9985" width="12" customWidth="1"/>
    <col min="9986" max="9986" width="15.7109375" customWidth="1"/>
    <col min="9987" max="9987" width="26.28515625" customWidth="1"/>
    <col min="9988" max="9988" width="27.140625" customWidth="1"/>
    <col min="9989" max="9989" width="16.28515625" customWidth="1"/>
    <col min="9990" max="9991" width="10.28515625" bestFit="1" customWidth="1"/>
    <col min="10241" max="10241" width="12" customWidth="1"/>
    <col min="10242" max="10242" width="15.7109375" customWidth="1"/>
    <col min="10243" max="10243" width="26.28515625" customWidth="1"/>
    <col min="10244" max="10244" width="27.140625" customWidth="1"/>
    <col min="10245" max="10245" width="16.28515625" customWidth="1"/>
    <col min="10246" max="10247" width="10.28515625" bestFit="1" customWidth="1"/>
    <col min="10497" max="10497" width="12" customWidth="1"/>
    <col min="10498" max="10498" width="15.7109375" customWidth="1"/>
    <col min="10499" max="10499" width="26.28515625" customWidth="1"/>
    <col min="10500" max="10500" width="27.140625" customWidth="1"/>
    <col min="10501" max="10501" width="16.28515625" customWidth="1"/>
    <col min="10502" max="10503" width="10.28515625" bestFit="1" customWidth="1"/>
    <col min="10753" max="10753" width="12" customWidth="1"/>
    <col min="10754" max="10754" width="15.7109375" customWidth="1"/>
    <col min="10755" max="10755" width="26.28515625" customWidth="1"/>
    <col min="10756" max="10756" width="27.140625" customWidth="1"/>
    <col min="10757" max="10757" width="16.28515625" customWidth="1"/>
    <col min="10758" max="10759" width="10.28515625" bestFit="1" customWidth="1"/>
    <col min="11009" max="11009" width="12" customWidth="1"/>
    <col min="11010" max="11010" width="15.7109375" customWidth="1"/>
    <col min="11011" max="11011" width="26.28515625" customWidth="1"/>
    <col min="11012" max="11012" width="27.140625" customWidth="1"/>
    <col min="11013" max="11013" width="16.28515625" customWidth="1"/>
    <col min="11014" max="11015" width="10.28515625" bestFit="1" customWidth="1"/>
    <col min="11265" max="11265" width="12" customWidth="1"/>
    <col min="11266" max="11266" width="15.7109375" customWidth="1"/>
    <col min="11267" max="11267" width="26.28515625" customWidth="1"/>
    <col min="11268" max="11268" width="27.140625" customWidth="1"/>
    <col min="11269" max="11269" width="16.28515625" customWidth="1"/>
    <col min="11270" max="11271" width="10.28515625" bestFit="1" customWidth="1"/>
    <col min="11521" max="11521" width="12" customWidth="1"/>
    <col min="11522" max="11522" width="15.7109375" customWidth="1"/>
    <col min="11523" max="11523" width="26.28515625" customWidth="1"/>
    <col min="11524" max="11524" width="27.140625" customWidth="1"/>
    <col min="11525" max="11525" width="16.28515625" customWidth="1"/>
    <col min="11526" max="11527" width="10.28515625" bestFit="1" customWidth="1"/>
    <col min="11777" max="11777" width="12" customWidth="1"/>
    <col min="11778" max="11778" width="15.7109375" customWidth="1"/>
    <col min="11779" max="11779" width="26.28515625" customWidth="1"/>
    <col min="11780" max="11780" width="27.140625" customWidth="1"/>
    <col min="11781" max="11781" width="16.28515625" customWidth="1"/>
    <col min="11782" max="11783" width="10.28515625" bestFit="1" customWidth="1"/>
    <col min="12033" max="12033" width="12" customWidth="1"/>
    <col min="12034" max="12034" width="15.7109375" customWidth="1"/>
    <col min="12035" max="12035" width="26.28515625" customWidth="1"/>
    <col min="12036" max="12036" width="27.140625" customWidth="1"/>
    <col min="12037" max="12037" width="16.28515625" customWidth="1"/>
    <col min="12038" max="12039" width="10.28515625" bestFit="1" customWidth="1"/>
    <col min="12289" max="12289" width="12" customWidth="1"/>
    <col min="12290" max="12290" width="15.7109375" customWidth="1"/>
    <col min="12291" max="12291" width="26.28515625" customWidth="1"/>
    <col min="12292" max="12292" width="27.140625" customWidth="1"/>
    <col min="12293" max="12293" width="16.28515625" customWidth="1"/>
    <col min="12294" max="12295" width="10.28515625" bestFit="1" customWidth="1"/>
    <col min="12545" max="12545" width="12" customWidth="1"/>
    <col min="12546" max="12546" width="15.7109375" customWidth="1"/>
    <col min="12547" max="12547" width="26.28515625" customWidth="1"/>
    <col min="12548" max="12548" width="27.140625" customWidth="1"/>
    <col min="12549" max="12549" width="16.28515625" customWidth="1"/>
    <col min="12550" max="12551" width="10.28515625" bestFit="1" customWidth="1"/>
    <col min="12801" max="12801" width="12" customWidth="1"/>
    <col min="12802" max="12802" width="15.7109375" customWidth="1"/>
    <col min="12803" max="12803" width="26.28515625" customWidth="1"/>
    <col min="12804" max="12804" width="27.140625" customWidth="1"/>
    <col min="12805" max="12805" width="16.28515625" customWidth="1"/>
    <col min="12806" max="12807" width="10.28515625" bestFit="1" customWidth="1"/>
    <col min="13057" max="13057" width="12" customWidth="1"/>
    <col min="13058" max="13058" width="15.7109375" customWidth="1"/>
    <col min="13059" max="13059" width="26.28515625" customWidth="1"/>
    <col min="13060" max="13060" width="27.140625" customWidth="1"/>
    <col min="13061" max="13061" width="16.28515625" customWidth="1"/>
    <col min="13062" max="13063" width="10.28515625" bestFit="1" customWidth="1"/>
    <col min="13313" max="13313" width="12" customWidth="1"/>
    <col min="13314" max="13314" width="15.7109375" customWidth="1"/>
    <col min="13315" max="13315" width="26.28515625" customWidth="1"/>
    <col min="13316" max="13316" width="27.140625" customWidth="1"/>
    <col min="13317" max="13317" width="16.28515625" customWidth="1"/>
    <col min="13318" max="13319" width="10.28515625" bestFit="1" customWidth="1"/>
    <col min="13569" max="13569" width="12" customWidth="1"/>
    <col min="13570" max="13570" width="15.7109375" customWidth="1"/>
    <col min="13571" max="13571" width="26.28515625" customWidth="1"/>
    <col min="13572" max="13572" width="27.140625" customWidth="1"/>
    <col min="13573" max="13573" width="16.28515625" customWidth="1"/>
    <col min="13574" max="13575" width="10.28515625" bestFit="1" customWidth="1"/>
    <col min="13825" max="13825" width="12" customWidth="1"/>
    <col min="13826" max="13826" width="15.7109375" customWidth="1"/>
    <col min="13827" max="13827" width="26.28515625" customWidth="1"/>
    <col min="13828" max="13828" width="27.140625" customWidth="1"/>
    <col min="13829" max="13829" width="16.28515625" customWidth="1"/>
    <col min="13830" max="13831" width="10.28515625" bestFit="1" customWidth="1"/>
    <col min="14081" max="14081" width="12" customWidth="1"/>
    <col min="14082" max="14082" width="15.7109375" customWidth="1"/>
    <col min="14083" max="14083" width="26.28515625" customWidth="1"/>
    <col min="14084" max="14084" width="27.140625" customWidth="1"/>
    <col min="14085" max="14085" width="16.28515625" customWidth="1"/>
    <col min="14086" max="14087" width="10.28515625" bestFit="1" customWidth="1"/>
    <col min="14337" max="14337" width="12" customWidth="1"/>
    <col min="14338" max="14338" width="15.7109375" customWidth="1"/>
    <col min="14339" max="14339" width="26.28515625" customWidth="1"/>
    <col min="14340" max="14340" width="27.140625" customWidth="1"/>
    <col min="14341" max="14341" width="16.28515625" customWidth="1"/>
    <col min="14342" max="14343" width="10.28515625" bestFit="1" customWidth="1"/>
    <col min="14593" max="14593" width="12" customWidth="1"/>
    <col min="14594" max="14594" width="15.7109375" customWidth="1"/>
    <col min="14595" max="14595" width="26.28515625" customWidth="1"/>
    <col min="14596" max="14596" width="27.140625" customWidth="1"/>
    <col min="14597" max="14597" width="16.28515625" customWidth="1"/>
    <col min="14598" max="14599" width="10.28515625" bestFit="1" customWidth="1"/>
    <col min="14849" max="14849" width="12" customWidth="1"/>
    <col min="14850" max="14850" width="15.7109375" customWidth="1"/>
    <col min="14851" max="14851" width="26.28515625" customWidth="1"/>
    <col min="14852" max="14852" width="27.140625" customWidth="1"/>
    <col min="14853" max="14853" width="16.28515625" customWidth="1"/>
    <col min="14854" max="14855" width="10.28515625" bestFit="1" customWidth="1"/>
    <col min="15105" max="15105" width="12" customWidth="1"/>
    <col min="15106" max="15106" width="15.7109375" customWidth="1"/>
    <col min="15107" max="15107" width="26.28515625" customWidth="1"/>
    <col min="15108" max="15108" width="27.140625" customWidth="1"/>
    <col min="15109" max="15109" width="16.28515625" customWidth="1"/>
    <col min="15110" max="15111" width="10.28515625" bestFit="1" customWidth="1"/>
    <col min="15361" max="15361" width="12" customWidth="1"/>
    <col min="15362" max="15362" width="15.7109375" customWidth="1"/>
    <col min="15363" max="15363" width="26.28515625" customWidth="1"/>
    <col min="15364" max="15364" width="27.140625" customWidth="1"/>
    <col min="15365" max="15365" width="16.28515625" customWidth="1"/>
    <col min="15366" max="15367" width="10.28515625" bestFit="1" customWidth="1"/>
    <col min="15617" max="15617" width="12" customWidth="1"/>
    <col min="15618" max="15618" width="15.7109375" customWidth="1"/>
    <col min="15619" max="15619" width="26.28515625" customWidth="1"/>
    <col min="15620" max="15620" width="27.140625" customWidth="1"/>
    <col min="15621" max="15621" width="16.28515625" customWidth="1"/>
    <col min="15622" max="15623" width="10.28515625" bestFit="1" customWidth="1"/>
    <col min="15873" max="15873" width="12" customWidth="1"/>
    <col min="15874" max="15874" width="15.7109375" customWidth="1"/>
    <col min="15875" max="15875" width="26.28515625" customWidth="1"/>
    <col min="15876" max="15876" width="27.140625" customWidth="1"/>
    <col min="15877" max="15877" width="16.28515625" customWidth="1"/>
    <col min="15878" max="15879" width="10.28515625" bestFit="1" customWidth="1"/>
    <col min="16129" max="16129" width="12" customWidth="1"/>
    <col min="16130" max="16130" width="15.7109375" customWidth="1"/>
    <col min="16131" max="16131" width="26.28515625" customWidth="1"/>
    <col min="16132" max="16132" width="27.140625" customWidth="1"/>
    <col min="16133" max="16133" width="16.28515625" customWidth="1"/>
    <col min="16134" max="16135" width="10.28515625" bestFit="1" customWidth="1"/>
  </cols>
  <sheetData>
    <row r="2" spans="1:7" ht="15" x14ac:dyDescent="0.2">
      <c r="D2" s="79" t="s">
        <v>108</v>
      </c>
    </row>
    <row r="5" spans="1:7" ht="15" x14ac:dyDescent="0.2">
      <c r="A5" s="143" t="s">
        <v>181</v>
      </c>
      <c r="B5" s="143"/>
      <c r="C5" s="143"/>
      <c r="D5" s="143"/>
      <c r="E5" s="143"/>
    </row>
    <row r="6" spans="1:7" ht="17.25" x14ac:dyDescent="0.3">
      <c r="A6" s="80"/>
      <c r="B6" s="81"/>
      <c r="C6" s="60"/>
      <c r="D6" s="60"/>
      <c r="E6" s="76"/>
    </row>
    <row r="7" spans="1:7" x14ac:dyDescent="0.2">
      <c r="A7" s="82" t="s">
        <v>110</v>
      </c>
      <c r="B7" s="83" t="s">
        <v>111</v>
      </c>
      <c r="C7" s="73" t="s">
        <v>112</v>
      </c>
      <c r="D7" s="73" t="s">
        <v>113</v>
      </c>
      <c r="E7" s="84" t="s">
        <v>114</v>
      </c>
    </row>
    <row r="8" spans="1:7" s="69" customFormat="1" ht="13.5" x14ac:dyDescent="0.25">
      <c r="A8" s="85">
        <v>237</v>
      </c>
      <c r="B8" s="86">
        <v>41647</v>
      </c>
      <c r="C8" s="67" t="s">
        <v>182</v>
      </c>
      <c r="D8" s="67" t="s">
        <v>183</v>
      </c>
      <c r="E8" s="125">
        <v>1984.65</v>
      </c>
      <c r="F8" s="74"/>
      <c r="G8" s="88"/>
    </row>
    <row r="9" spans="1:7" ht="13.5" x14ac:dyDescent="0.25">
      <c r="A9" s="89">
        <v>238</v>
      </c>
      <c r="B9" s="86">
        <v>41659</v>
      </c>
      <c r="C9" s="64" t="s">
        <v>120</v>
      </c>
      <c r="D9" s="64" t="s">
        <v>184</v>
      </c>
      <c r="E9" s="126">
        <v>92.96</v>
      </c>
      <c r="F9" s="69"/>
    </row>
    <row r="10" spans="1:7" s="69" customFormat="1" ht="13.5" x14ac:dyDescent="0.25">
      <c r="A10" s="85">
        <v>239</v>
      </c>
      <c r="B10" s="86" t="s">
        <v>185</v>
      </c>
      <c r="C10" s="67"/>
      <c r="D10" s="67"/>
      <c r="E10" s="118"/>
    </row>
    <row r="11" spans="1:7" ht="27" x14ac:dyDescent="0.25">
      <c r="A11" s="89">
        <v>240</v>
      </c>
      <c r="B11" s="86">
        <v>41662</v>
      </c>
      <c r="C11" s="67" t="s">
        <v>120</v>
      </c>
      <c r="D11" s="67" t="s">
        <v>186</v>
      </c>
      <c r="E11" s="126">
        <v>229.94</v>
      </c>
      <c r="F11" s="69"/>
    </row>
    <row r="12" spans="1:7" ht="27" x14ac:dyDescent="0.25">
      <c r="A12" s="89">
        <v>241</v>
      </c>
      <c r="B12" s="86">
        <v>41672</v>
      </c>
      <c r="C12" s="67" t="s">
        <v>115</v>
      </c>
      <c r="D12" s="67" t="s">
        <v>187</v>
      </c>
      <c r="E12" s="126">
        <v>631.16999999999996</v>
      </c>
      <c r="F12" s="69"/>
    </row>
    <row r="13" spans="1:7" ht="13.5" x14ac:dyDescent="0.25">
      <c r="A13" s="89">
        <v>242</v>
      </c>
      <c r="B13" s="86">
        <v>41672</v>
      </c>
      <c r="C13" s="67" t="s">
        <v>117</v>
      </c>
      <c r="D13" s="67" t="s">
        <v>188</v>
      </c>
      <c r="E13" s="126">
        <v>80.349999999999994</v>
      </c>
      <c r="F13" s="69"/>
    </row>
    <row r="14" spans="1:7" ht="13.5" x14ac:dyDescent="0.25">
      <c r="A14" s="89">
        <v>243</v>
      </c>
      <c r="B14" s="86">
        <v>41672</v>
      </c>
      <c r="C14" s="67" t="s">
        <v>189</v>
      </c>
      <c r="D14" s="67" t="s">
        <v>190</v>
      </c>
      <c r="E14" s="126">
        <v>56.48</v>
      </c>
      <c r="F14" s="69"/>
    </row>
    <row r="15" spans="1:7" ht="13.5" x14ac:dyDescent="0.25">
      <c r="A15" s="89">
        <v>244</v>
      </c>
      <c r="B15" s="86">
        <v>41676</v>
      </c>
      <c r="C15" s="67" t="s">
        <v>176</v>
      </c>
      <c r="D15" s="67" t="s">
        <v>191</v>
      </c>
      <c r="E15" s="126">
        <v>203.4</v>
      </c>
      <c r="F15" s="69"/>
    </row>
    <row r="16" spans="1:7" ht="13.5" x14ac:dyDescent="0.25">
      <c r="A16" s="89">
        <v>245</v>
      </c>
      <c r="B16" s="86">
        <v>41675</v>
      </c>
      <c r="C16" s="67" t="s">
        <v>115</v>
      </c>
      <c r="D16" s="67" t="s">
        <v>192</v>
      </c>
      <c r="E16" s="126">
        <v>185.51</v>
      </c>
      <c r="F16" s="69"/>
    </row>
    <row r="17" spans="1:6" ht="13.5" x14ac:dyDescent="0.25">
      <c r="A17" s="89">
        <v>246</v>
      </c>
      <c r="B17" s="86">
        <v>41680</v>
      </c>
      <c r="C17" s="67" t="s">
        <v>117</v>
      </c>
      <c r="D17" s="67" t="s">
        <v>193</v>
      </c>
      <c r="E17" s="126">
        <v>45.62</v>
      </c>
      <c r="F17" s="69"/>
    </row>
    <row r="18" spans="1:6" ht="13.5" x14ac:dyDescent="0.25">
      <c r="A18" s="89">
        <v>247</v>
      </c>
      <c r="B18" s="86">
        <v>41684</v>
      </c>
      <c r="C18" s="67" t="s">
        <v>120</v>
      </c>
      <c r="D18" s="67" t="s">
        <v>194</v>
      </c>
      <c r="E18" s="126">
        <v>620.85</v>
      </c>
      <c r="F18" s="69"/>
    </row>
    <row r="19" spans="1:6" ht="13.5" x14ac:dyDescent="0.25">
      <c r="A19" s="89">
        <v>248</v>
      </c>
      <c r="B19" s="86">
        <v>41690</v>
      </c>
      <c r="C19" s="67" t="s">
        <v>125</v>
      </c>
      <c r="D19" s="67" t="s">
        <v>26</v>
      </c>
      <c r="E19" s="126">
        <v>1150</v>
      </c>
      <c r="F19" s="69"/>
    </row>
    <row r="20" spans="1:6" ht="13.5" x14ac:dyDescent="0.25">
      <c r="A20" s="89">
        <v>249</v>
      </c>
      <c r="B20" s="86">
        <v>41690</v>
      </c>
      <c r="C20" s="67" t="s">
        <v>124</v>
      </c>
      <c r="D20" s="67" t="s">
        <v>26</v>
      </c>
      <c r="E20" s="126">
        <v>1150</v>
      </c>
      <c r="F20" s="69"/>
    </row>
    <row r="21" spans="1:6" ht="13.5" x14ac:dyDescent="0.25">
      <c r="A21" s="89">
        <v>250</v>
      </c>
      <c r="B21" s="86">
        <v>41690</v>
      </c>
      <c r="C21" s="67" t="s">
        <v>120</v>
      </c>
      <c r="D21" s="67" t="s">
        <v>26</v>
      </c>
      <c r="E21" s="126">
        <v>1150</v>
      </c>
      <c r="F21" s="69"/>
    </row>
    <row r="22" spans="1:6" ht="13.5" x14ac:dyDescent="0.25">
      <c r="A22" s="89">
        <v>251</v>
      </c>
      <c r="B22" s="86">
        <v>41690</v>
      </c>
      <c r="C22" s="67" t="s">
        <v>117</v>
      </c>
      <c r="D22" s="67" t="s">
        <v>26</v>
      </c>
      <c r="E22" s="126">
        <v>1150</v>
      </c>
      <c r="F22" s="69"/>
    </row>
    <row r="23" spans="1:6" ht="13.5" x14ac:dyDescent="0.25">
      <c r="A23" s="89">
        <v>252</v>
      </c>
      <c r="B23" s="86">
        <v>41697</v>
      </c>
      <c r="C23" s="67" t="s">
        <v>125</v>
      </c>
      <c r="D23" s="67" t="s">
        <v>195</v>
      </c>
      <c r="E23" s="126">
        <v>840.47</v>
      </c>
      <c r="F23" s="69"/>
    </row>
    <row r="24" spans="1:6" ht="13.5" x14ac:dyDescent="0.25">
      <c r="A24" s="89">
        <v>253</v>
      </c>
      <c r="B24" s="86">
        <v>41702</v>
      </c>
      <c r="C24" s="67" t="s">
        <v>117</v>
      </c>
      <c r="D24" s="67" t="s">
        <v>196</v>
      </c>
      <c r="E24" s="126">
        <v>1094.21</v>
      </c>
      <c r="F24" s="69"/>
    </row>
    <row r="25" spans="1:6" ht="13.5" x14ac:dyDescent="0.25">
      <c r="A25" s="89">
        <v>254</v>
      </c>
      <c r="B25" s="86">
        <v>41703</v>
      </c>
      <c r="C25" s="67" t="s">
        <v>115</v>
      </c>
      <c r="D25" s="67" t="s">
        <v>197</v>
      </c>
      <c r="E25" s="126">
        <v>94.09</v>
      </c>
      <c r="F25" s="69"/>
    </row>
    <row r="26" spans="1:6" ht="13.5" x14ac:dyDescent="0.25">
      <c r="A26" s="89">
        <v>255</v>
      </c>
      <c r="B26" s="86">
        <v>41738</v>
      </c>
      <c r="C26" s="67" t="s">
        <v>125</v>
      </c>
      <c r="D26" s="67" t="s">
        <v>198</v>
      </c>
      <c r="E26" s="126">
        <v>94</v>
      </c>
      <c r="F26" s="69"/>
    </row>
    <row r="27" spans="1:6" ht="13.5" x14ac:dyDescent="0.25">
      <c r="A27" s="89">
        <v>256</v>
      </c>
      <c r="B27" s="86">
        <v>41766</v>
      </c>
      <c r="C27" s="67" t="s">
        <v>115</v>
      </c>
      <c r="D27" s="67" t="s">
        <v>199</v>
      </c>
      <c r="E27" s="126">
        <v>122.1</v>
      </c>
      <c r="F27" s="69"/>
    </row>
    <row r="28" spans="1:6" ht="13.5" x14ac:dyDescent="0.25">
      <c r="A28" s="89">
        <v>257</v>
      </c>
      <c r="B28" s="86">
        <v>41745</v>
      </c>
      <c r="C28" s="67" t="s">
        <v>115</v>
      </c>
      <c r="D28" s="67" t="s">
        <v>200</v>
      </c>
      <c r="E28" s="126">
        <v>94.09</v>
      </c>
      <c r="F28" s="69"/>
    </row>
    <row r="29" spans="1:6" ht="13.5" x14ac:dyDescent="0.25">
      <c r="A29" s="89">
        <v>258</v>
      </c>
      <c r="B29" s="86">
        <v>41785</v>
      </c>
      <c r="C29" s="67" t="s">
        <v>117</v>
      </c>
      <c r="D29" s="67" t="s">
        <v>201</v>
      </c>
      <c r="E29" s="126">
        <v>46</v>
      </c>
      <c r="F29" s="69"/>
    </row>
    <row r="30" spans="1:6" ht="13.5" x14ac:dyDescent="0.25">
      <c r="A30" s="89">
        <v>259</v>
      </c>
      <c r="B30" s="86">
        <v>41794</v>
      </c>
      <c r="C30" s="67" t="s">
        <v>202</v>
      </c>
      <c r="D30" s="67" t="s">
        <v>203</v>
      </c>
      <c r="E30" s="126">
        <v>200</v>
      </c>
      <c r="F30" s="69"/>
    </row>
    <row r="31" spans="1:6" ht="13.5" x14ac:dyDescent="0.25">
      <c r="A31" s="89">
        <v>260</v>
      </c>
      <c r="B31" s="86">
        <v>41794</v>
      </c>
      <c r="C31" s="67" t="s">
        <v>115</v>
      </c>
      <c r="D31" s="67" t="s">
        <v>204</v>
      </c>
      <c r="E31" s="126">
        <v>288.63</v>
      </c>
      <c r="F31" s="69"/>
    </row>
    <row r="32" spans="1:6" ht="13.5" x14ac:dyDescent="0.25">
      <c r="A32" s="89">
        <v>261</v>
      </c>
      <c r="B32" s="86">
        <v>41816</v>
      </c>
      <c r="C32" s="67" t="s">
        <v>156</v>
      </c>
      <c r="D32" s="67" t="s">
        <v>157</v>
      </c>
      <c r="E32" s="119">
        <v>793.17</v>
      </c>
      <c r="F32" s="69"/>
    </row>
    <row r="33" spans="1:7" ht="13.5" x14ac:dyDescent="0.25">
      <c r="A33" s="89"/>
      <c r="B33" s="86"/>
      <c r="C33" s="67"/>
      <c r="D33" s="67"/>
      <c r="E33" s="119"/>
    </row>
    <row r="34" spans="1:7" ht="13.5" x14ac:dyDescent="0.25">
      <c r="A34" s="89"/>
      <c r="B34" s="86"/>
      <c r="C34" s="67"/>
      <c r="D34" s="67"/>
      <c r="E34" s="62"/>
    </row>
    <row r="35" spans="1:7" ht="13.5" x14ac:dyDescent="0.25">
      <c r="A35" s="89"/>
      <c r="B35" s="86"/>
      <c r="C35" s="67"/>
      <c r="D35" s="67"/>
      <c r="E35" s="62"/>
    </row>
    <row r="36" spans="1:7" ht="13.5" x14ac:dyDescent="0.25">
      <c r="A36" s="102"/>
      <c r="B36" s="103"/>
      <c r="C36" s="104"/>
      <c r="D36" s="73" t="s">
        <v>152</v>
      </c>
      <c r="E36" s="68">
        <f>SUM(E7:E35)</f>
        <v>12397.69</v>
      </c>
    </row>
    <row r="37" spans="1:7" x14ac:dyDescent="0.2">
      <c r="D37" s="105"/>
      <c r="E37" s="106"/>
      <c r="G37" s="69" t="s">
        <v>153</v>
      </c>
    </row>
    <row r="38" spans="1:7" ht="13.5" x14ac:dyDescent="0.25">
      <c r="A38" s="102"/>
      <c r="B38" s="103"/>
      <c r="C38" s="104"/>
      <c r="D38" s="107"/>
      <c r="E38" s="108"/>
      <c r="G38" t="s">
        <v>154</v>
      </c>
    </row>
    <row r="39" spans="1:7" ht="13.5" x14ac:dyDescent="0.25">
      <c r="A39" s="109" t="s">
        <v>155</v>
      </c>
      <c r="B39" s="103"/>
      <c r="C39" s="104"/>
      <c r="D39" s="105"/>
      <c r="E39" s="106"/>
    </row>
    <row r="40" spans="1:7" ht="13.5" x14ac:dyDescent="0.25">
      <c r="A40" s="89">
        <v>225</v>
      </c>
      <c r="B40" s="86">
        <v>41567</v>
      </c>
      <c r="C40" s="67" t="s">
        <v>139</v>
      </c>
      <c r="D40" s="67" t="s">
        <v>205</v>
      </c>
      <c r="E40" s="126">
        <v>150</v>
      </c>
    </row>
    <row r="41" spans="1:7" ht="13.5" x14ac:dyDescent="0.25">
      <c r="A41" s="110"/>
      <c r="B41" s="111"/>
      <c r="C41" s="67"/>
      <c r="D41" s="73"/>
      <c r="E41" s="68"/>
    </row>
    <row r="42" spans="1:7" ht="13.5" x14ac:dyDescent="0.25">
      <c r="A42" s="89"/>
      <c r="B42" s="111"/>
      <c r="C42" s="67"/>
      <c r="D42" s="67"/>
      <c r="E42" s="62"/>
    </row>
    <row r="43" spans="1:7" ht="13.5" x14ac:dyDescent="0.25">
      <c r="A43" s="89"/>
      <c r="B43" s="111"/>
      <c r="C43" s="67"/>
      <c r="D43" s="67"/>
      <c r="E43" s="62"/>
    </row>
    <row r="44" spans="1:7" ht="13.5" x14ac:dyDescent="0.25">
      <c r="A44" s="102"/>
      <c r="B44" s="103"/>
      <c r="C44" s="104"/>
      <c r="D44" s="105" t="s">
        <v>158</v>
      </c>
      <c r="E44" s="112">
        <f>SUM(E40:E43)</f>
        <v>150</v>
      </c>
    </row>
    <row r="45" spans="1:7" ht="13.5" x14ac:dyDescent="0.25">
      <c r="A45" s="109" t="s">
        <v>159</v>
      </c>
      <c r="B45" s="113"/>
      <c r="C45" s="57"/>
      <c r="D45" s="59"/>
      <c r="E45" s="58"/>
    </row>
    <row r="46" spans="1:7" ht="13.5" x14ac:dyDescent="0.25">
      <c r="A46" s="89">
        <v>261</v>
      </c>
      <c r="B46" s="86">
        <v>41816</v>
      </c>
      <c r="C46" s="67" t="s">
        <v>156</v>
      </c>
      <c r="D46" s="67" t="s">
        <v>157</v>
      </c>
      <c r="E46" s="119">
        <v>793.17</v>
      </c>
    </row>
    <row r="47" spans="1:7" x14ac:dyDescent="0.2">
      <c r="A47" s="114"/>
      <c r="B47" s="115"/>
      <c r="C47" s="116"/>
      <c r="D47" s="116"/>
      <c r="E47" s="66"/>
    </row>
    <row r="48" spans="1:7" ht="13.5" x14ac:dyDescent="0.25">
      <c r="A48" s="89"/>
      <c r="B48" s="111"/>
      <c r="C48" s="67"/>
      <c r="D48" s="67"/>
      <c r="E48" s="62"/>
    </row>
    <row r="49" spans="1:5" ht="13.5" x14ac:dyDescent="0.25">
      <c r="A49" s="89"/>
      <c r="B49" s="111"/>
      <c r="C49" s="64"/>
      <c r="D49" s="64"/>
      <c r="E49" s="62"/>
    </row>
    <row r="50" spans="1:5" x14ac:dyDescent="0.2">
      <c r="A50" s="109"/>
      <c r="B50" s="113"/>
      <c r="C50" s="57"/>
      <c r="D50" s="57"/>
      <c r="E50" s="61">
        <f>SUM(E46:E49)</f>
        <v>793.17</v>
      </c>
    </row>
    <row r="51" spans="1:5" ht="13.5" x14ac:dyDescent="0.25">
      <c r="A51" s="102"/>
      <c r="B51" s="103"/>
      <c r="C51" s="59"/>
      <c r="D51" s="59"/>
      <c r="E51" s="58"/>
    </row>
    <row r="52" spans="1:5" x14ac:dyDescent="0.2">
      <c r="A52" s="109" t="s">
        <v>160</v>
      </c>
      <c r="B52" s="113"/>
      <c r="C52" s="57"/>
      <c r="D52" s="57"/>
      <c r="E52" s="61"/>
    </row>
    <row r="53" spans="1:5" x14ac:dyDescent="0.2">
      <c r="A53" s="109" t="s">
        <v>161</v>
      </c>
      <c r="B53" s="113"/>
      <c r="C53" s="57"/>
      <c r="D53" s="57"/>
      <c r="E53" s="61"/>
    </row>
    <row r="54" spans="1:5" x14ac:dyDescent="0.2">
      <c r="A54" s="109"/>
      <c r="B54" s="113"/>
      <c r="C54" s="57"/>
      <c r="D54" s="57"/>
      <c r="E54" s="61"/>
    </row>
    <row r="55" spans="1:5" x14ac:dyDescent="0.2">
      <c r="A55" s="109" t="s">
        <v>162</v>
      </c>
      <c r="B55" s="113"/>
      <c r="C55" s="57"/>
      <c r="D55" s="57"/>
      <c r="E55" s="61"/>
    </row>
    <row r="56" spans="1:5" x14ac:dyDescent="0.2">
      <c r="A56" s="109"/>
      <c r="B56" s="113"/>
      <c r="C56" s="57"/>
      <c r="D56" s="57"/>
      <c r="E56" s="61"/>
    </row>
    <row r="57" spans="1:5" x14ac:dyDescent="0.2">
      <c r="A57" s="109"/>
      <c r="B57" s="113"/>
      <c r="C57" s="57" t="s">
        <v>163</v>
      </c>
      <c r="D57" s="57"/>
      <c r="E57" s="61"/>
    </row>
    <row r="58" spans="1:5" ht="13.5" x14ac:dyDescent="0.25">
      <c r="A58" s="102"/>
      <c r="B58" s="103"/>
      <c r="C58" s="59"/>
      <c r="D58" s="59"/>
      <c r="E58" s="58"/>
    </row>
    <row r="59" spans="1:5" ht="13.5" x14ac:dyDescent="0.25">
      <c r="A59" s="102"/>
      <c r="B59" s="103"/>
      <c r="C59" s="59"/>
      <c r="D59" s="59"/>
      <c r="E59" s="58"/>
    </row>
    <row r="60" spans="1:5" ht="13.5" x14ac:dyDescent="0.25">
      <c r="A60" s="102"/>
      <c r="B60" s="103"/>
      <c r="C60" s="59"/>
      <c r="D60" s="59"/>
      <c r="E60" s="58"/>
    </row>
    <row r="61" spans="1:5" ht="13.5" x14ac:dyDescent="0.25">
      <c r="A61" s="102"/>
      <c r="B61" s="103"/>
      <c r="C61" s="59"/>
      <c r="D61" s="59"/>
      <c r="E61" s="58"/>
    </row>
    <row r="62" spans="1:5" ht="13.5" x14ac:dyDescent="0.25">
      <c r="A62" s="102"/>
      <c r="B62" s="103"/>
      <c r="C62" s="59"/>
      <c r="D62" s="59"/>
      <c r="E62" s="58"/>
    </row>
  </sheetData>
  <mergeCells count="1">
    <mergeCell ref="A5:E5"/>
  </mergeCells>
  <pageMargins left="0.38" right="0.38" top="1" bottom="1" header="0.5" footer="0.5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7"/>
  <sheetViews>
    <sheetView topLeftCell="A34" workbookViewId="0">
      <selection activeCell="B49" sqref="B49"/>
    </sheetView>
  </sheetViews>
  <sheetFormatPr defaultRowHeight="12.75" x14ac:dyDescent="0.2"/>
  <cols>
    <col min="1" max="1" width="38.28515625" customWidth="1"/>
    <col min="2" max="2" width="22.7109375" style="41" customWidth="1"/>
    <col min="3" max="3" width="15.28515625" style="41" customWidth="1"/>
    <col min="5" max="5" width="10.28515625" bestFit="1" customWidth="1"/>
    <col min="257" max="257" width="38.28515625" customWidth="1"/>
    <col min="258" max="258" width="22.7109375" customWidth="1"/>
    <col min="259" max="259" width="15.28515625" customWidth="1"/>
    <col min="261" max="261" width="10.28515625" bestFit="1" customWidth="1"/>
    <col min="513" max="513" width="38.28515625" customWidth="1"/>
    <col min="514" max="514" width="22.7109375" customWidth="1"/>
    <col min="515" max="515" width="15.28515625" customWidth="1"/>
    <col min="517" max="517" width="10.28515625" bestFit="1" customWidth="1"/>
    <col min="769" max="769" width="38.28515625" customWidth="1"/>
    <col min="770" max="770" width="22.7109375" customWidth="1"/>
    <col min="771" max="771" width="15.28515625" customWidth="1"/>
    <col min="773" max="773" width="10.28515625" bestFit="1" customWidth="1"/>
    <col min="1025" max="1025" width="38.28515625" customWidth="1"/>
    <col min="1026" max="1026" width="22.7109375" customWidth="1"/>
    <col min="1027" max="1027" width="15.28515625" customWidth="1"/>
    <col min="1029" max="1029" width="10.28515625" bestFit="1" customWidth="1"/>
    <col min="1281" max="1281" width="38.28515625" customWidth="1"/>
    <col min="1282" max="1282" width="22.7109375" customWidth="1"/>
    <col min="1283" max="1283" width="15.28515625" customWidth="1"/>
    <col min="1285" max="1285" width="10.28515625" bestFit="1" customWidth="1"/>
    <col min="1537" max="1537" width="38.28515625" customWidth="1"/>
    <col min="1538" max="1538" width="22.7109375" customWidth="1"/>
    <col min="1539" max="1539" width="15.28515625" customWidth="1"/>
    <col min="1541" max="1541" width="10.28515625" bestFit="1" customWidth="1"/>
    <col min="1793" max="1793" width="38.28515625" customWidth="1"/>
    <col min="1794" max="1794" width="22.7109375" customWidth="1"/>
    <col min="1795" max="1795" width="15.28515625" customWidth="1"/>
    <col min="1797" max="1797" width="10.28515625" bestFit="1" customWidth="1"/>
    <col min="2049" max="2049" width="38.28515625" customWidth="1"/>
    <col min="2050" max="2050" width="22.7109375" customWidth="1"/>
    <col min="2051" max="2051" width="15.28515625" customWidth="1"/>
    <col min="2053" max="2053" width="10.28515625" bestFit="1" customWidth="1"/>
    <col min="2305" max="2305" width="38.28515625" customWidth="1"/>
    <col min="2306" max="2306" width="22.7109375" customWidth="1"/>
    <col min="2307" max="2307" width="15.28515625" customWidth="1"/>
    <col min="2309" max="2309" width="10.28515625" bestFit="1" customWidth="1"/>
    <col min="2561" max="2561" width="38.28515625" customWidth="1"/>
    <col min="2562" max="2562" width="22.7109375" customWidth="1"/>
    <col min="2563" max="2563" width="15.28515625" customWidth="1"/>
    <col min="2565" max="2565" width="10.28515625" bestFit="1" customWidth="1"/>
    <col min="2817" max="2817" width="38.28515625" customWidth="1"/>
    <col min="2818" max="2818" width="22.7109375" customWidth="1"/>
    <col min="2819" max="2819" width="15.28515625" customWidth="1"/>
    <col min="2821" max="2821" width="10.28515625" bestFit="1" customWidth="1"/>
    <col min="3073" max="3073" width="38.28515625" customWidth="1"/>
    <col min="3074" max="3074" width="22.7109375" customWidth="1"/>
    <col min="3075" max="3075" width="15.28515625" customWidth="1"/>
    <col min="3077" max="3077" width="10.28515625" bestFit="1" customWidth="1"/>
    <col min="3329" max="3329" width="38.28515625" customWidth="1"/>
    <col min="3330" max="3330" width="22.7109375" customWidth="1"/>
    <col min="3331" max="3331" width="15.28515625" customWidth="1"/>
    <col min="3333" max="3333" width="10.28515625" bestFit="1" customWidth="1"/>
    <col min="3585" max="3585" width="38.28515625" customWidth="1"/>
    <col min="3586" max="3586" width="22.7109375" customWidth="1"/>
    <col min="3587" max="3587" width="15.28515625" customWidth="1"/>
    <col min="3589" max="3589" width="10.28515625" bestFit="1" customWidth="1"/>
    <col min="3841" max="3841" width="38.28515625" customWidth="1"/>
    <col min="3842" max="3842" width="22.7109375" customWidth="1"/>
    <col min="3843" max="3843" width="15.28515625" customWidth="1"/>
    <col min="3845" max="3845" width="10.28515625" bestFit="1" customWidth="1"/>
    <col min="4097" max="4097" width="38.28515625" customWidth="1"/>
    <col min="4098" max="4098" width="22.7109375" customWidth="1"/>
    <col min="4099" max="4099" width="15.28515625" customWidth="1"/>
    <col min="4101" max="4101" width="10.28515625" bestFit="1" customWidth="1"/>
    <col min="4353" max="4353" width="38.28515625" customWidth="1"/>
    <col min="4354" max="4354" width="22.7109375" customWidth="1"/>
    <col min="4355" max="4355" width="15.28515625" customWidth="1"/>
    <col min="4357" max="4357" width="10.28515625" bestFit="1" customWidth="1"/>
    <col min="4609" max="4609" width="38.28515625" customWidth="1"/>
    <col min="4610" max="4610" width="22.7109375" customWidth="1"/>
    <col min="4611" max="4611" width="15.28515625" customWidth="1"/>
    <col min="4613" max="4613" width="10.28515625" bestFit="1" customWidth="1"/>
    <col min="4865" max="4865" width="38.28515625" customWidth="1"/>
    <col min="4866" max="4866" width="22.7109375" customWidth="1"/>
    <col min="4867" max="4867" width="15.28515625" customWidth="1"/>
    <col min="4869" max="4869" width="10.28515625" bestFit="1" customWidth="1"/>
    <col min="5121" max="5121" width="38.28515625" customWidth="1"/>
    <col min="5122" max="5122" width="22.7109375" customWidth="1"/>
    <col min="5123" max="5123" width="15.28515625" customWidth="1"/>
    <col min="5125" max="5125" width="10.28515625" bestFit="1" customWidth="1"/>
    <col min="5377" max="5377" width="38.28515625" customWidth="1"/>
    <col min="5378" max="5378" width="22.7109375" customWidth="1"/>
    <col min="5379" max="5379" width="15.28515625" customWidth="1"/>
    <col min="5381" max="5381" width="10.28515625" bestFit="1" customWidth="1"/>
    <col min="5633" max="5633" width="38.28515625" customWidth="1"/>
    <col min="5634" max="5634" width="22.7109375" customWidth="1"/>
    <col min="5635" max="5635" width="15.28515625" customWidth="1"/>
    <col min="5637" max="5637" width="10.28515625" bestFit="1" customWidth="1"/>
    <col min="5889" max="5889" width="38.28515625" customWidth="1"/>
    <col min="5890" max="5890" width="22.7109375" customWidth="1"/>
    <col min="5891" max="5891" width="15.28515625" customWidth="1"/>
    <col min="5893" max="5893" width="10.28515625" bestFit="1" customWidth="1"/>
    <col min="6145" max="6145" width="38.28515625" customWidth="1"/>
    <col min="6146" max="6146" width="22.7109375" customWidth="1"/>
    <col min="6147" max="6147" width="15.28515625" customWidth="1"/>
    <col min="6149" max="6149" width="10.28515625" bestFit="1" customWidth="1"/>
    <col min="6401" max="6401" width="38.28515625" customWidth="1"/>
    <col min="6402" max="6402" width="22.7109375" customWidth="1"/>
    <col min="6403" max="6403" width="15.28515625" customWidth="1"/>
    <col min="6405" max="6405" width="10.28515625" bestFit="1" customWidth="1"/>
    <col min="6657" max="6657" width="38.28515625" customWidth="1"/>
    <col min="6658" max="6658" width="22.7109375" customWidth="1"/>
    <col min="6659" max="6659" width="15.28515625" customWidth="1"/>
    <col min="6661" max="6661" width="10.28515625" bestFit="1" customWidth="1"/>
    <col min="6913" max="6913" width="38.28515625" customWidth="1"/>
    <col min="6914" max="6914" width="22.7109375" customWidth="1"/>
    <col min="6915" max="6915" width="15.28515625" customWidth="1"/>
    <col min="6917" max="6917" width="10.28515625" bestFit="1" customWidth="1"/>
    <col min="7169" max="7169" width="38.28515625" customWidth="1"/>
    <col min="7170" max="7170" width="22.7109375" customWidth="1"/>
    <col min="7171" max="7171" width="15.28515625" customWidth="1"/>
    <col min="7173" max="7173" width="10.28515625" bestFit="1" customWidth="1"/>
    <col min="7425" max="7425" width="38.28515625" customWidth="1"/>
    <col min="7426" max="7426" width="22.7109375" customWidth="1"/>
    <col min="7427" max="7427" width="15.28515625" customWidth="1"/>
    <col min="7429" max="7429" width="10.28515625" bestFit="1" customWidth="1"/>
    <col min="7681" max="7681" width="38.28515625" customWidth="1"/>
    <col min="7682" max="7682" width="22.7109375" customWidth="1"/>
    <col min="7683" max="7683" width="15.28515625" customWidth="1"/>
    <col min="7685" max="7685" width="10.28515625" bestFit="1" customWidth="1"/>
    <col min="7937" max="7937" width="38.28515625" customWidth="1"/>
    <col min="7938" max="7938" width="22.7109375" customWidth="1"/>
    <col min="7939" max="7939" width="15.28515625" customWidth="1"/>
    <col min="7941" max="7941" width="10.28515625" bestFit="1" customWidth="1"/>
    <col min="8193" max="8193" width="38.28515625" customWidth="1"/>
    <col min="8194" max="8194" width="22.7109375" customWidth="1"/>
    <col min="8195" max="8195" width="15.28515625" customWidth="1"/>
    <col min="8197" max="8197" width="10.28515625" bestFit="1" customWidth="1"/>
    <col min="8449" max="8449" width="38.28515625" customWidth="1"/>
    <col min="8450" max="8450" width="22.7109375" customWidth="1"/>
    <col min="8451" max="8451" width="15.28515625" customWidth="1"/>
    <col min="8453" max="8453" width="10.28515625" bestFit="1" customWidth="1"/>
    <col min="8705" max="8705" width="38.28515625" customWidth="1"/>
    <col min="8706" max="8706" width="22.7109375" customWidth="1"/>
    <col min="8707" max="8707" width="15.28515625" customWidth="1"/>
    <col min="8709" max="8709" width="10.28515625" bestFit="1" customWidth="1"/>
    <col min="8961" max="8961" width="38.28515625" customWidth="1"/>
    <col min="8962" max="8962" width="22.7109375" customWidth="1"/>
    <col min="8963" max="8963" width="15.28515625" customWidth="1"/>
    <col min="8965" max="8965" width="10.28515625" bestFit="1" customWidth="1"/>
    <col min="9217" max="9217" width="38.28515625" customWidth="1"/>
    <col min="9218" max="9218" width="22.7109375" customWidth="1"/>
    <col min="9219" max="9219" width="15.28515625" customWidth="1"/>
    <col min="9221" max="9221" width="10.28515625" bestFit="1" customWidth="1"/>
    <col min="9473" max="9473" width="38.28515625" customWidth="1"/>
    <col min="9474" max="9474" width="22.7109375" customWidth="1"/>
    <col min="9475" max="9475" width="15.28515625" customWidth="1"/>
    <col min="9477" max="9477" width="10.28515625" bestFit="1" customWidth="1"/>
    <col min="9729" max="9729" width="38.28515625" customWidth="1"/>
    <col min="9730" max="9730" width="22.7109375" customWidth="1"/>
    <col min="9731" max="9731" width="15.28515625" customWidth="1"/>
    <col min="9733" max="9733" width="10.28515625" bestFit="1" customWidth="1"/>
    <col min="9985" max="9985" width="38.28515625" customWidth="1"/>
    <col min="9986" max="9986" width="22.7109375" customWidth="1"/>
    <col min="9987" max="9987" width="15.28515625" customWidth="1"/>
    <col min="9989" max="9989" width="10.28515625" bestFit="1" customWidth="1"/>
    <col min="10241" max="10241" width="38.28515625" customWidth="1"/>
    <col min="10242" max="10242" width="22.7109375" customWidth="1"/>
    <col min="10243" max="10243" width="15.28515625" customWidth="1"/>
    <col min="10245" max="10245" width="10.28515625" bestFit="1" customWidth="1"/>
    <col min="10497" max="10497" width="38.28515625" customWidth="1"/>
    <col min="10498" max="10498" width="22.7109375" customWidth="1"/>
    <col min="10499" max="10499" width="15.28515625" customWidth="1"/>
    <col min="10501" max="10501" width="10.28515625" bestFit="1" customWidth="1"/>
    <col min="10753" max="10753" width="38.28515625" customWidth="1"/>
    <col min="10754" max="10754" width="22.7109375" customWidth="1"/>
    <col min="10755" max="10755" width="15.28515625" customWidth="1"/>
    <col min="10757" max="10757" width="10.28515625" bestFit="1" customWidth="1"/>
    <col min="11009" max="11009" width="38.28515625" customWidth="1"/>
    <col min="11010" max="11010" width="22.7109375" customWidth="1"/>
    <col min="11011" max="11011" width="15.28515625" customWidth="1"/>
    <col min="11013" max="11013" width="10.28515625" bestFit="1" customWidth="1"/>
    <col min="11265" max="11265" width="38.28515625" customWidth="1"/>
    <col min="11266" max="11266" width="22.7109375" customWidth="1"/>
    <col min="11267" max="11267" width="15.28515625" customWidth="1"/>
    <col min="11269" max="11269" width="10.28515625" bestFit="1" customWidth="1"/>
    <col min="11521" max="11521" width="38.28515625" customWidth="1"/>
    <col min="11522" max="11522" width="22.7109375" customWidth="1"/>
    <col min="11523" max="11523" width="15.28515625" customWidth="1"/>
    <col min="11525" max="11525" width="10.28515625" bestFit="1" customWidth="1"/>
    <col min="11777" max="11777" width="38.28515625" customWidth="1"/>
    <col min="11778" max="11778" width="22.7109375" customWidth="1"/>
    <col min="11779" max="11779" width="15.28515625" customWidth="1"/>
    <col min="11781" max="11781" width="10.28515625" bestFit="1" customWidth="1"/>
    <col min="12033" max="12033" width="38.28515625" customWidth="1"/>
    <col min="12034" max="12034" width="22.7109375" customWidth="1"/>
    <col min="12035" max="12035" width="15.28515625" customWidth="1"/>
    <col min="12037" max="12037" width="10.28515625" bestFit="1" customWidth="1"/>
    <col min="12289" max="12289" width="38.28515625" customWidth="1"/>
    <col min="12290" max="12290" width="22.7109375" customWidth="1"/>
    <col min="12291" max="12291" width="15.28515625" customWidth="1"/>
    <col min="12293" max="12293" width="10.28515625" bestFit="1" customWidth="1"/>
    <col min="12545" max="12545" width="38.28515625" customWidth="1"/>
    <col min="12546" max="12546" width="22.7109375" customWidth="1"/>
    <col min="12547" max="12547" width="15.28515625" customWidth="1"/>
    <col min="12549" max="12549" width="10.28515625" bestFit="1" customWidth="1"/>
    <col min="12801" max="12801" width="38.28515625" customWidth="1"/>
    <col min="12802" max="12802" width="22.7109375" customWidth="1"/>
    <col min="12803" max="12803" width="15.28515625" customWidth="1"/>
    <col min="12805" max="12805" width="10.28515625" bestFit="1" customWidth="1"/>
    <col min="13057" max="13057" width="38.28515625" customWidth="1"/>
    <col min="13058" max="13058" width="22.7109375" customWidth="1"/>
    <col min="13059" max="13059" width="15.28515625" customWidth="1"/>
    <col min="13061" max="13061" width="10.28515625" bestFit="1" customWidth="1"/>
    <col min="13313" max="13313" width="38.28515625" customWidth="1"/>
    <col min="13314" max="13314" width="22.7109375" customWidth="1"/>
    <col min="13315" max="13315" width="15.28515625" customWidth="1"/>
    <col min="13317" max="13317" width="10.28515625" bestFit="1" customWidth="1"/>
    <col min="13569" max="13569" width="38.28515625" customWidth="1"/>
    <col min="13570" max="13570" width="22.7109375" customWidth="1"/>
    <col min="13571" max="13571" width="15.28515625" customWidth="1"/>
    <col min="13573" max="13573" width="10.28515625" bestFit="1" customWidth="1"/>
    <col min="13825" max="13825" width="38.28515625" customWidth="1"/>
    <col min="13826" max="13826" width="22.7109375" customWidth="1"/>
    <col min="13827" max="13827" width="15.28515625" customWidth="1"/>
    <col min="13829" max="13829" width="10.28515625" bestFit="1" customWidth="1"/>
    <col min="14081" max="14081" width="38.28515625" customWidth="1"/>
    <col min="14082" max="14082" width="22.7109375" customWidth="1"/>
    <col min="14083" max="14083" width="15.28515625" customWidth="1"/>
    <col min="14085" max="14085" width="10.28515625" bestFit="1" customWidth="1"/>
    <col min="14337" max="14337" width="38.28515625" customWidth="1"/>
    <col min="14338" max="14338" width="22.7109375" customWidth="1"/>
    <col min="14339" max="14339" width="15.28515625" customWidth="1"/>
    <col min="14341" max="14341" width="10.28515625" bestFit="1" customWidth="1"/>
    <col min="14593" max="14593" width="38.28515625" customWidth="1"/>
    <col min="14594" max="14594" width="22.7109375" customWidth="1"/>
    <col min="14595" max="14595" width="15.28515625" customWidth="1"/>
    <col min="14597" max="14597" width="10.28515625" bestFit="1" customWidth="1"/>
    <col min="14849" max="14849" width="38.28515625" customWidth="1"/>
    <col min="14850" max="14850" width="22.7109375" customWidth="1"/>
    <col min="14851" max="14851" width="15.28515625" customWidth="1"/>
    <col min="14853" max="14853" width="10.28515625" bestFit="1" customWidth="1"/>
    <col min="15105" max="15105" width="38.28515625" customWidth="1"/>
    <col min="15106" max="15106" width="22.7109375" customWidth="1"/>
    <col min="15107" max="15107" width="15.28515625" customWidth="1"/>
    <col min="15109" max="15109" width="10.28515625" bestFit="1" customWidth="1"/>
    <col min="15361" max="15361" width="38.28515625" customWidth="1"/>
    <col min="15362" max="15362" width="22.7109375" customWidth="1"/>
    <col min="15363" max="15363" width="15.28515625" customWidth="1"/>
    <col min="15365" max="15365" width="10.28515625" bestFit="1" customWidth="1"/>
    <col min="15617" max="15617" width="38.28515625" customWidth="1"/>
    <col min="15618" max="15618" width="22.7109375" customWidth="1"/>
    <col min="15619" max="15619" width="15.28515625" customWidth="1"/>
    <col min="15621" max="15621" width="10.28515625" bestFit="1" customWidth="1"/>
    <col min="15873" max="15873" width="38.28515625" customWidth="1"/>
    <col min="15874" max="15874" width="22.7109375" customWidth="1"/>
    <col min="15875" max="15875" width="15.28515625" customWidth="1"/>
    <col min="15877" max="15877" width="10.28515625" bestFit="1" customWidth="1"/>
    <col min="16129" max="16129" width="38.28515625" customWidth="1"/>
    <col min="16130" max="16130" width="22.7109375" customWidth="1"/>
    <col min="16131" max="16131" width="15.28515625" customWidth="1"/>
    <col min="16133" max="16133" width="10.28515625" bestFit="1" customWidth="1"/>
  </cols>
  <sheetData>
    <row r="2" spans="1:9" x14ac:dyDescent="0.2">
      <c r="B2" s="56" t="s">
        <v>58</v>
      </c>
    </row>
    <row r="4" spans="1:9" ht="17.25" x14ac:dyDescent="0.3">
      <c r="A4" s="57" t="s">
        <v>59</v>
      </c>
      <c r="B4" s="58"/>
      <c r="C4" s="58"/>
      <c r="D4" s="59"/>
      <c r="E4" s="59"/>
      <c r="F4" s="60"/>
      <c r="G4" s="60"/>
      <c r="H4" s="60"/>
      <c r="I4" s="60"/>
    </row>
    <row r="5" spans="1:9" ht="17.25" x14ac:dyDescent="0.3">
      <c r="A5" s="59"/>
      <c r="B5" s="58"/>
      <c r="C5" s="58"/>
      <c r="D5" s="59"/>
      <c r="E5" s="59"/>
      <c r="F5" s="60"/>
      <c r="G5" s="60"/>
      <c r="H5" s="60"/>
      <c r="I5" s="60"/>
    </row>
    <row r="6" spans="1:9" ht="17.25" x14ac:dyDescent="0.3">
      <c r="A6" s="57" t="s">
        <v>60</v>
      </c>
      <c r="B6" s="61"/>
      <c r="C6" s="58"/>
      <c r="D6" s="59"/>
      <c r="E6" s="59"/>
      <c r="F6" s="60"/>
      <c r="G6" s="60"/>
      <c r="H6" s="60"/>
      <c r="I6" s="60"/>
    </row>
    <row r="7" spans="1:9" ht="17.25" x14ac:dyDescent="0.3">
      <c r="A7" s="59"/>
      <c r="B7" s="58"/>
      <c r="C7" s="58"/>
      <c r="D7" s="59"/>
      <c r="E7" s="59"/>
      <c r="F7" s="60"/>
      <c r="G7" s="60"/>
      <c r="H7" s="60"/>
      <c r="I7" s="60"/>
    </row>
    <row r="8" spans="1:9" ht="17.25" x14ac:dyDescent="0.3">
      <c r="A8" s="59"/>
      <c r="B8" s="62" t="s">
        <v>61</v>
      </c>
      <c r="C8" s="62" t="s">
        <v>62</v>
      </c>
      <c r="D8" s="59"/>
      <c r="E8" s="59"/>
      <c r="F8" s="60"/>
      <c r="G8" s="60"/>
      <c r="H8" s="60"/>
      <c r="I8" s="60"/>
    </row>
    <row r="9" spans="1:9" ht="17.25" x14ac:dyDescent="0.3">
      <c r="A9" s="63" t="s">
        <v>63</v>
      </c>
      <c r="B9" s="62">
        <v>11978.63</v>
      </c>
      <c r="C9" s="62"/>
      <c r="D9" s="59"/>
      <c r="E9" s="59"/>
      <c r="F9" s="60"/>
      <c r="G9" s="60"/>
      <c r="H9" s="60"/>
      <c r="I9" s="60"/>
    </row>
    <row r="10" spans="1:9" ht="17.25" x14ac:dyDescent="0.3">
      <c r="A10" s="64" t="s">
        <v>64</v>
      </c>
      <c r="B10" s="62"/>
      <c r="C10" s="62"/>
      <c r="D10" s="59"/>
      <c r="E10" s="59"/>
      <c r="F10" s="60"/>
      <c r="G10" s="60"/>
      <c r="H10" s="60"/>
      <c r="I10" s="60"/>
    </row>
    <row r="11" spans="1:9" ht="17.25" x14ac:dyDescent="0.3">
      <c r="A11" s="64" t="s">
        <v>65</v>
      </c>
      <c r="B11" s="62"/>
      <c r="C11" s="62"/>
      <c r="D11" s="59"/>
      <c r="E11" s="59"/>
      <c r="F11" s="60"/>
      <c r="G11" s="60"/>
      <c r="H11" s="60"/>
      <c r="I11" s="60"/>
    </row>
    <row r="12" spans="1:9" ht="17.25" x14ac:dyDescent="0.3">
      <c r="A12" s="59"/>
      <c r="B12" s="58"/>
      <c r="C12" s="58"/>
      <c r="D12" s="59"/>
      <c r="E12" s="59"/>
      <c r="F12" s="60"/>
      <c r="G12" s="60"/>
      <c r="H12" s="60"/>
      <c r="I12" s="60"/>
    </row>
    <row r="13" spans="1:9" ht="17.25" x14ac:dyDescent="0.3">
      <c r="A13" s="65" t="s">
        <v>66</v>
      </c>
      <c r="B13" s="58" t="s">
        <v>67</v>
      </c>
      <c r="C13" s="58"/>
      <c r="D13" s="59"/>
      <c r="E13" s="59"/>
      <c r="F13" s="60"/>
      <c r="G13" s="60"/>
      <c r="H13" s="60"/>
      <c r="I13" s="60"/>
    </row>
    <row r="14" spans="1:9" ht="17.25" x14ac:dyDescent="0.3">
      <c r="A14" s="64" t="s">
        <v>68</v>
      </c>
      <c r="B14" s="62"/>
      <c r="C14" s="62"/>
      <c r="D14" s="59"/>
      <c r="E14" s="59"/>
      <c r="F14" s="60"/>
      <c r="G14" s="60"/>
      <c r="H14" s="60"/>
      <c r="I14" s="60"/>
    </row>
    <row r="15" spans="1:9" ht="17.25" x14ac:dyDescent="0.3">
      <c r="A15" s="64"/>
      <c r="B15" s="62"/>
      <c r="C15" s="62"/>
      <c r="D15" s="59"/>
      <c r="E15" s="59"/>
      <c r="F15" s="60"/>
      <c r="G15" s="60"/>
      <c r="H15" s="60"/>
      <c r="I15" s="60"/>
    </row>
    <row r="16" spans="1:9" ht="17.25" x14ac:dyDescent="0.3">
      <c r="A16" s="64" t="s">
        <v>69</v>
      </c>
      <c r="B16" s="62">
        <v>5377.05</v>
      </c>
      <c r="C16" s="62"/>
      <c r="D16" s="59"/>
      <c r="E16" s="59"/>
      <c r="F16" s="60"/>
      <c r="G16" s="60"/>
      <c r="H16" s="60"/>
      <c r="I16" s="60"/>
    </row>
    <row r="17" spans="1:9" ht="17.25" x14ac:dyDescent="0.3">
      <c r="A17" s="64" t="s">
        <v>70</v>
      </c>
      <c r="B17" s="62">
        <v>1.01</v>
      </c>
      <c r="C17" s="62"/>
      <c r="D17" s="59"/>
      <c r="E17" s="59"/>
      <c r="F17" s="60"/>
      <c r="G17" s="60"/>
      <c r="H17" s="60"/>
      <c r="I17" s="60"/>
    </row>
    <row r="18" spans="1:9" ht="17.25" x14ac:dyDescent="0.3">
      <c r="A18" s="59"/>
      <c r="B18" s="58"/>
      <c r="C18" s="58"/>
      <c r="D18" s="59"/>
      <c r="E18" s="59"/>
      <c r="F18" s="60"/>
      <c r="G18" s="60"/>
      <c r="H18" s="60"/>
      <c r="I18" s="60"/>
    </row>
    <row r="19" spans="1:9" ht="17.25" x14ac:dyDescent="0.3">
      <c r="A19" s="63" t="s">
        <v>71</v>
      </c>
      <c r="B19" s="62">
        <f>SUM(B10:B18)</f>
        <v>5378.06</v>
      </c>
      <c r="C19" s="62"/>
      <c r="D19" s="59"/>
      <c r="E19" s="59"/>
      <c r="F19" s="60"/>
      <c r="G19" s="60"/>
      <c r="H19" s="60"/>
      <c r="I19" s="60"/>
    </row>
    <row r="20" spans="1:9" ht="17.25" x14ac:dyDescent="0.3">
      <c r="A20" s="59"/>
      <c r="B20" s="58"/>
      <c r="C20" s="58"/>
      <c r="D20" s="59"/>
      <c r="E20" s="59"/>
      <c r="F20" s="60"/>
      <c r="G20" s="60"/>
      <c r="H20" s="60"/>
      <c r="I20" s="60"/>
    </row>
    <row r="21" spans="1:9" ht="17.25" x14ac:dyDescent="0.3">
      <c r="A21" s="63" t="s">
        <v>72</v>
      </c>
      <c r="B21" s="58"/>
      <c r="C21" s="58"/>
      <c r="D21" s="59"/>
      <c r="E21" s="59"/>
      <c r="F21" s="60"/>
      <c r="G21" s="60"/>
      <c r="H21" s="60"/>
      <c r="I21" s="60"/>
    </row>
    <row r="22" spans="1:9" ht="17.25" x14ac:dyDescent="0.3">
      <c r="A22" s="65" t="s">
        <v>73</v>
      </c>
      <c r="B22" s="58"/>
      <c r="C22" s="58"/>
      <c r="D22" s="59"/>
      <c r="E22" s="59"/>
      <c r="F22" s="60"/>
      <c r="G22" s="60"/>
      <c r="H22" s="60"/>
      <c r="I22" s="60"/>
    </row>
    <row r="23" spans="1:9" ht="17.25" x14ac:dyDescent="0.3">
      <c r="A23" s="64" t="s">
        <v>74</v>
      </c>
      <c r="B23" s="62">
        <f>265+1158.46</f>
        <v>1423.46</v>
      </c>
      <c r="C23" s="66"/>
      <c r="D23" s="59"/>
      <c r="E23" s="59"/>
      <c r="F23" s="60"/>
      <c r="G23" s="60"/>
      <c r="H23" s="60"/>
      <c r="I23" s="60"/>
    </row>
    <row r="24" spans="1:9" ht="17.25" x14ac:dyDescent="0.3">
      <c r="A24" s="64" t="s">
        <v>75</v>
      </c>
      <c r="B24" s="62">
        <f>1363.27+198.17+348.58+220+254.34+254.71+32.45-1158.46</f>
        <v>1513.06</v>
      </c>
      <c r="C24" s="66"/>
      <c r="D24" s="59"/>
      <c r="E24" s="59"/>
      <c r="F24" s="60"/>
      <c r="G24" s="60"/>
      <c r="H24" s="60"/>
      <c r="I24" s="60"/>
    </row>
    <row r="25" spans="1:9" ht="17.25" x14ac:dyDescent="0.3">
      <c r="A25" s="64" t="s">
        <v>76</v>
      </c>
      <c r="B25" s="62"/>
      <c r="C25" s="66"/>
      <c r="D25" s="59"/>
      <c r="E25" s="59"/>
      <c r="F25" s="60"/>
      <c r="G25" s="60"/>
      <c r="H25" s="60"/>
      <c r="I25" s="60"/>
    </row>
    <row r="26" spans="1:9" ht="17.25" x14ac:dyDescent="0.3">
      <c r="A26" s="64" t="s">
        <v>77</v>
      </c>
      <c r="B26" s="62"/>
      <c r="C26" s="66"/>
      <c r="D26" s="59"/>
      <c r="E26" s="59"/>
      <c r="F26" s="60"/>
      <c r="G26" s="60"/>
      <c r="H26" s="60"/>
      <c r="I26" s="60"/>
    </row>
    <row r="27" spans="1:9" ht="17.25" x14ac:dyDescent="0.3">
      <c r="A27" s="64" t="s">
        <v>78</v>
      </c>
      <c r="B27" s="62"/>
      <c r="C27" s="62"/>
      <c r="D27" s="59"/>
      <c r="E27" s="59"/>
      <c r="F27" s="60"/>
      <c r="G27" s="60"/>
      <c r="H27" s="60"/>
      <c r="I27" s="60"/>
    </row>
    <row r="28" spans="1:9" ht="27.75" x14ac:dyDescent="0.3">
      <c r="A28" s="67" t="s">
        <v>79</v>
      </c>
      <c r="B28" s="62"/>
      <c r="C28" s="62"/>
      <c r="D28" s="59"/>
      <c r="E28" s="59"/>
      <c r="F28" s="60"/>
      <c r="G28" s="60"/>
      <c r="H28" s="60"/>
      <c r="I28" s="60"/>
    </row>
    <row r="29" spans="1:9" ht="17.25" x14ac:dyDescent="0.3">
      <c r="A29" s="64" t="s">
        <v>80</v>
      </c>
      <c r="B29" s="62"/>
      <c r="C29" s="62"/>
      <c r="D29" s="59"/>
      <c r="E29" s="59"/>
      <c r="F29" s="60"/>
      <c r="G29" s="60"/>
      <c r="H29" s="60"/>
      <c r="I29" s="60"/>
    </row>
    <row r="30" spans="1:9" ht="17.25" x14ac:dyDescent="0.3">
      <c r="A30" s="63" t="s">
        <v>81</v>
      </c>
      <c r="B30" s="68">
        <f>SUM(B23:B29)</f>
        <v>2936.52</v>
      </c>
      <c r="C30" s="68"/>
      <c r="D30" s="59"/>
      <c r="E30" s="59"/>
      <c r="F30" s="60"/>
      <c r="G30" s="60"/>
      <c r="H30" s="60"/>
      <c r="I30" s="60"/>
    </row>
    <row r="31" spans="1:9" ht="17.25" x14ac:dyDescent="0.3">
      <c r="A31" s="59"/>
      <c r="B31" s="58"/>
      <c r="C31" s="58"/>
      <c r="D31" s="59"/>
      <c r="E31" s="59"/>
      <c r="F31" s="60"/>
      <c r="G31" s="60"/>
      <c r="H31" s="60"/>
      <c r="I31" s="60"/>
    </row>
    <row r="32" spans="1:9" ht="17.25" x14ac:dyDescent="0.3">
      <c r="A32" s="65" t="s">
        <v>82</v>
      </c>
      <c r="B32" s="58"/>
      <c r="C32" s="58"/>
      <c r="D32" s="59"/>
      <c r="E32" s="136"/>
      <c r="F32" s="60"/>
      <c r="G32" s="60"/>
      <c r="H32" s="60"/>
      <c r="I32" s="60"/>
    </row>
    <row r="33" spans="1:9" ht="17.25" x14ac:dyDescent="0.3">
      <c r="A33" s="64" t="s">
        <v>83</v>
      </c>
      <c r="B33" s="62"/>
      <c r="C33" s="62"/>
      <c r="D33" s="59"/>
      <c r="E33" s="59"/>
      <c r="F33" s="60"/>
      <c r="G33" s="60"/>
      <c r="H33" s="60"/>
      <c r="I33" s="60"/>
    </row>
    <row r="34" spans="1:9" ht="17.25" x14ac:dyDescent="0.3">
      <c r="A34" s="64" t="s">
        <v>84</v>
      </c>
      <c r="B34" s="62"/>
      <c r="C34" s="62"/>
      <c r="D34" s="59"/>
      <c r="E34" s="59"/>
      <c r="F34" s="60"/>
      <c r="G34" s="60"/>
      <c r="H34" s="60"/>
      <c r="I34" s="60"/>
    </row>
    <row r="35" spans="1:9" ht="17.25" x14ac:dyDescent="0.3">
      <c r="A35" s="64" t="s">
        <v>85</v>
      </c>
      <c r="B35" s="62"/>
      <c r="C35" s="62"/>
      <c r="D35" s="59"/>
      <c r="E35" s="59"/>
      <c r="F35" s="60"/>
      <c r="G35" s="60"/>
      <c r="H35" s="60"/>
      <c r="I35" s="60"/>
    </row>
    <row r="36" spans="1:9" ht="17.25" x14ac:dyDescent="0.3">
      <c r="A36" s="64" t="s">
        <v>86</v>
      </c>
      <c r="B36" s="62"/>
      <c r="C36" s="62"/>
      <c r="D36" s="59"/>
      <c r="E36" s="59"/>
      <c r="F36" s="60"/>
      <c r="G36" s="60"/>
      <c r="H36" s="60"/>
      <c r="I36" s="60"/>
    </row>
    <row r="37" spans="1:9" ht="17.25" x14ac:dyDescent="0.3">
      <c r="A37" s="64" t="s">
        <v>87</v>
      </c>
      <c r="B37" s="62"/>
      <c r="C37" s="62"/>
      <c r="D37" s="59"/>
      <c r="E37" s="59"/>
      <c r="F37" s="60"/>
      <c r="G37" s="60"/>
      <c r="H37" s="60"/>
      <c r="I37" s="60"/>
    </row>
    <row r="38" spans="1:9" ht="17.25" x14ac:dyDescent="0.3">
      <c r="A38" s="64" t="s">
        <v>88</v>
      </c>
      <c r="B38" s="62">
        <v>336.74</v>
      </c>
      <c r="C38" s="66"/>
      <c r="D38" s="59"/>
      <c r="E38" s="59"/>
      <c r="F38" s="60"/>
      <c r="G38" s="60"/>
      <c r="H38" s="60"/>
      <c r="I38" s="60"/>
    </row>
    <row r="39" spans="1:9" ht="17.25" x14ac:dyDescent="0.3">
      <c r="A39" s="64" t="s">
        <v>89</v>
      </c>
      <c r="B39" s="62"/>
      <c r="C39" s="62"/>
      <c r="D39" s="59"/>
      <c r="E39" s="59"/>
      <c r="F39" s="60"/>
      <c r="G39" s="60"/>
      <c r="H39" s="60"/>
      <c r="I39" s="60"/>
    </row>
    <row r="40" spans="1:9" ht="17.25" x14ac:dyDescent="0.3">
      <c r="A40" s="63" t="s">
        <v>81</v>
      </c>
      <c r="B40" s="68">
        <f>SUM(B32:B39)</f>
        <v>336.74</v>
      </c>
      <c r="C40" s="68"/>
      <c r="D40" s="59"/>
      <c r="E40" s="59"/>
      <c r="F40" s="60"/>
      <c r="G40" s="60"/>
      <c r="H40" s="60"/>
      <c r="I40" s="60"/>
    </row>
    <row r="41" spans="1:9" ht="17.25" x14ac:dyDescent="0.3">
      <c r="A41" s="59"/>
      <c r="B41" s="58"/>
      <c r="C41" s="58"/>
      <c r="D41" s="59"/>
      <c r="E41" s="59"/>
      <c r="F41" s="60"/>
      <c r="G41" s="60"/>
      <c r="H41" s="60"/>
      <c r="I41" s="60"/>
    </row>
    <row r="42" spans="1:9" ht="17.25" x14ac:dyDescent="0.3">
      <c r="A42" s="65" t="s">
        <v>90</v>
      </c>
      <c r="B42" s="58"/>
      <c r="C42" s="58"/>
      <c r="D42" s="59"/>
      <c r="E42" s="59"/>
      <c r="F42" s="60"/>
      <c r="G42" s="60"/>
      <c r="H42" s="60"/>
      <c r="I42" s="60"/>
    </row>
    <row r="43" spans="1:9" ht="17.25" x14ac:dyDescent="0.3">
      <c r="A43" s="64" t="s">
        <v>91</v>
      </c>
      <c r="B43" s="62"/>
      <c r="C43" s="62"/>
      <c r="D43" s="59"/>
      <c r="E43" s="59"/>
      <c r="F43" s="60"/>
      <c r="G43" s="60"/>
      <c r="H43" s="60"/>
      <c r="I43" s="60"/>
    </row>
    <row r="44" spans="1:9" ht="17.25" x14ac:dyDescent="0.3">
      <c r="A44" s="64" t="s">
        <v>92</v>
      </c>
      <c r="B44" s="62"/>
      <c r="C44" s="62"/>
      <c r="D44" s="59"/>
      <c r="E44" s="59"/>
      <c r="F44" s="60"/>
      <c r="G44" s="60"/>
      <c r="H44" s="60"/>
      <c r="I44" s="60"/>
    </row>
    <row r="45" spans="1:9" ht="17.25" x14ac:dyDescent="0.3">
      <c r="A45" s="64" t="s">
        <v>93</v>
      </c>
      <c r="B45" s="62">
        <f>SUM('[2]Schedule B'!E13:E33)</f>
        <v>4167</v>
      </c>
      <c r="C45" s="62"/>
      <c r="D45" s="59"/>
      <c r="E45" s="59"/>
      <c r="F45" s="60"/>
      <c r="G45" s="60"/>
      <c r="H45" s="60"/>
      <c r="I45" s="60"/>
    </row>
    <row r="46" spans="1:9" ht="17.25" x14ac:dyDescent="0.3">
      <c r="A46" s="64" t="s">
        <v>94</v>
      </c>
      <c r="B46" s="62"/>
      <c r="C46" s="62"/>
      <c r="D46" s="59"/>
      <c r="E46" s="59"/>
      <c r="F46" s="60"/>
      <c r="G46" s="60"/>
      <c r="H46" s="60"/>
      <c r="I46" s="60"/>
    </row>
    <row r="47" spans="1:9" ht="17.25" x14ac:dyDescent="0.3">
      <c r="A47" s="64" t="s">
        <v>95</v>
      </c>
      <c r="B47" s="62"/>
      <c r="C47" s="62"/>
      <c r="D47" s="59"/>
      <c r="E47" s="59"/>
      <c r="F47" s="60"/>
      <c r="G47" s="60"/>
      <c r="H47" s="60"/>
      <c r="I47" s="60"/>
    </row>
    <row r="48" spans="1:9" ht="17.25" x14ac:dyDescent="0.3">
      <c r="A48" s="64" t="s">
        <v>96</v>
      </c>
      <c r="B48" s="62"/>
      <c r="C48" s="62"/>
      <c r="D48" s="59"/>
      <c r="E48" s="59"/>
      <c r="F48" s="60"/>
      <c r="G48" s="60"/>
      <c r="H48" s="60"/>
      <c r="I48" s="60"/>
    </row>
    <row r="49" spans="1:7" ht="13.5" x14ac:dyDescent="0.25">
      <c r="A49" s="67" t="s">
        <v>97</v>
      </c>
      <c r="B49" s="62">
        <f>332.56+1140.43+632.94</f>
        <v>2105.9300000000003</v>
      </c>
      <c r="C49" s="62"/>
      <c r="D49" s="69"/>
      <c r="E49" s="69"/>
    </row>
    <row r="50" spans="1:7" ht="13.5" x14ac:dyDescent="0.25">
      <c r="A50" s="67" t="s">
        <v>98</v>
      </c>
      <c r="B50" s="62">
        <v>200</v>
      </c>
      <c r="C50" s="62"/>
      <c r="D50" s="69"/>
      <c r="E50" s="69"/>
    </row>
    <row r="51" spans="1:7" ht="13.5" x14ac:dyDescent="0.25">
      <c r="A51" s="67"/>
      <c r="B51" s="62"/>
      <c r="C51" s="62"/>
      <c r="D51" s="69"/>
      <c r="E51" s="69"/>
    </row>
    <row r="52" spans="1:7" x14ac:dyDescent="0.2">
      <c r="A52" s="63" t="s">
        <v>99</v>
      </c>
      <c r="B52" s="68">
        <f>SUM(B43:B50)</f>
        <v>6472.93</v>
      </c>
      <c r="C52" s="68"/>
      <c r="D52" s="69"/>
      <c r="E52" s="69"/>
    </row>
    <row r="53" spans="1:7" ht="13.5" x14ac:dyDescent="0.25">
      <c r="C53" s="70"/>
      <c r="D53" s="69"/>
      <c r="E53" s="69"/>
    </row>
    <row r="54" spans="1:7" ht="13.5" x14ac:dyDescent="0.25">
      <c r="A54" s="65" t="s">
        <v>100</v>
      </c>
      <c r="B54" s="68">
        <f>B30+B40+B52-B19</f>
        <v>4368.13</v>
      </c>
      <c r="C54" s="62"/>
      <c r="D54" s="69"/>
      <c r="E54" s="69"/>
    </row>
    <row r="55" spans="1:7" ht="26.25" x14ac:dyDescent="0.25">
      <c r="A55" s="71" t="s">
        <v>101</v>
      </c>
      <c r="B55" s="68">
        <f>'[2]Schedule B'!E54</f>
        <v>200</v>
      </c>
      <c r="C55" s="62"/>
      <c r="D55" s="69"/>
      <c r="E55" s="69"/>
    </row>
    <row r="56" spans="1:7" ht="26.25" x14ac:dyDescent="0.25">
      <c r="A56" s="71" t="s">
        <v>102</v>
      </c>
      <c r="B56" s="72">
        <f>'[2]Schedule B'!E52</f>
        <v>793.17</v>
      </c>
      <c r="C56" s="62"/>
      <c r="D56" s="69"/>
      <c r="E56" s="69"/>
    </row>
    <row r="57" spans="1:7" ht="13.5" x14ac:dyDescent="0.25">
      <c r="A57" s="71" t="s">
        <v>103</v>
      </c>
      <c r="B57" s="68">
        <f>B54-B55+B56</f>
        <v>4961.3</v>
      </c>
      <c r="C57" s="62"/>
      <c r="D57" s="69"/>
      <c r="E57" s="69"/>
    </row>
    <row r="58" spans="1:7" ht="13.5" x14ac:dyDescent="0.25">
      <c r="A58" s="71"/>
      <c r="B58" s="68"/>
      <c r="C58" s="62"/>
      <c r="D58" s="69"/>
      <c r="E58" s="69"/>
    </row>
    <row r="59" spans="1:7" ht="26.25" x14ac:dyDescent="0.25">
      <c r="A59" s="73" t="s">
        <v>104</v>
      </c>
      <c r="B59" s="68">
        <f>B9-B57</f>
        <v>7017.329999999999</v>
      </c>
      <c r="C59" s="62"/>
      <c r="D59" s="69"/>
      <c r="E59" s="74"/>
    </row>
    <row r="60" spans="1:7" ht="13.5" x14ac:dyDescent="0.25">
      <c r="A60" s="59"/>
      <c r="B60" s="58"/>
      <c r="C60" s="58"/>
      <c r="D60" s="69"/>
      <c r="E60" s="69"/>
    </row>
    <row r="61" spans="1:7" x14ac:dyDescent="0.2">
      <c r="A61" s="57" t="s">
        <v>105</v>
      </c>
      <c r="B61" s="61"/>
      <c r="C61" s="61"/>
      <c r="D61" s="69"/>
      <c r="E61" s="69"/>
    </row>
    <row r="62" spans="1:7" x14ac:dyDescent="0.2">
      <c r="A62" s="57" t="s">
        <v>106</v>
      </c>
      <c r="B62" s="61"/>
      <c r="C62" s="61"/>
      <c r="D62" s="69"/>
      <c r="E62" s="69"/>
    </row>
    <row r="63" spans="1:7" x14ac:dyDescent="0.2">
      <c r="A63" s="57" t="s">
        <v>107</v>
      </c>
      <c r="B63" s="61"/>
      <c r="C63" s="61"/>
      <c r="D63" s="69"/>
      <c r="E63" s="69"/>
      <c r="G63" s="75"/>
    </row>
    <row r="64" spans="1:7" ht="13.5" x14ac:dyDescent="0.25">
      <c r="A64" s="59"/>
      <c r="B64" s="58"/>
      <c r="C64" s="58"/>
      <c r="D64" s="69"/>
      <c r="E64" s="69"/>
    </row>
    <row r="65" spans="1:3" ht="13.5" x14ac:dyDescent="0.25">
      <c r="A65" s="59"/>
      <c r="B65" s="58"/>
      <c r="C65" s="58"/>
    </row>
    <row r="66" spans="1:3" ht="17.25" x14ac:dyDescent="0.3">
      <c r="A66" s="60"/>
      <c r="B66" s="76"/>
      <c r="C66" s="76"/>
    </row>
    <row r="67" spans="1:3" ht="17.25" x14ac:dyDescent="0.3">
      <c r="A67" s="60"/>
      <c r="B67" s="76"/>
      <c r="C67" s="76"/>
    </row>
  </sheetData>
  <pageMargins left="0.75" right="0.75" top="0.48" bottom="1" header="0.5" footer="0.5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0"/>
  <sheetViews>
    <sheetView topLeftCell="A16" workbookViewId="0">
      <selection activeCell="E44" sqref="E44"/>
    </sheetView>
  </sheetViews>
  <sheetFormatPr defaultRowHeight="12.75" x14ac:dyDescent="0.2"/>
  <cols>
    <col min="1" max="1" width="12" style="77" customWidth="1"/>
    <col min="2" max="2" width="15.7109375" style="78" customWidth="1"/>
    <col min="3" max="3" width="26.28515625" customWidth="1"/>
    <col min="4" max="4" width="27.140625" customWidth="1"/>
    <col min="5" max="5" width="16.28515625" style="41" customWidth="1"/>
    <col min="6" max="7" width="10.28515625" bestFit="1" customWidth="1"/>
    <col min="257" max="257" width="12" customWidth="1"/>
    <col min="258" max="258" width="15.7109375" customWidth="1"/>
    <col min="259" max="259" width="26.28515625" customWidth="1"/>
    <col min="260" max="260" width="27.140625" customWidth="1"/>
    <col min="261" max="261" width="16.28515625" customWidth="1"/>
    <col min="262" max="263" width="10.28515625" bestFit="1" customWidth="1"/>
    <col min="513" max="513" width="12" customWidth="1"/>
    <col min="514" max="514" width="15.7109375" customWidth="1"/>
    <col min="515" max="515" width="26.28515625" customWidth="1"/>
    <col min="516" max="516" width="27.140625" customWidth="1"/>
    <col min="517" max="517" width="16.28515625" customWidth="1"/>
    <col min="518" max="519" width="10.28515625" bestFit="1" customWidth="1"/>
    <col min="769" max="769" width="12" customWidth="1"/>
    <col min="770" max="770" width="15.7109375" customWidth="1"/>
    <col min="771" max="771" width="26.28515625" customWidth="1"/>
    <col min="772" max="772" width="27.140625" customWidth="1"/>
    <col min="773" max="773" width="16.28515625" customWidth="1"/>
    <col min="774" max="775" width="10.28515625" bestFit="1" customWidth="1"/>
    <col min="1025" max="1025" width="12" customWidth="1"/>
    <col min="1026" max="1026" width="15.7109375" customWidth="1"/>
    <col min="1027" max="1027" width="26.28515625" customWidth="1"/>
    <col min="1028" max="1028" width="27.140625" customWidth="1"/>
    <col min="1029" max="1029" width="16.28515625" customWidth="1"/>
    <col min="1030" max="1031" width="10.28515625" bestFit="1" customWidth="1"/>
    <col min="1281" max="1281" width="12" customWidth="1"/>
    <col min="1282" max="1282" width="15.7109375" customWidth="1"/>
    <col min="1283" max="1283" width="26.28515625" customWidth="1"/>
    <col min="1284" max="1284" width="27.140625" customWidth="1"/>
    <col min="1285" max="1285" width="16.28515625" customWidth="1"/>
    <col min="1286" max="1287" width="10.28515625" bestFit="1" customWidth="1"/>
    <col min="1537" max="1537" width="12" customWidth="1"/>
    <col min="1538" max="1538" width="15.7109375" customWidth="1"/>
    <col min="1539" max="1539" width="26.28515625" customWidth="1"/>
    <col min="1540" max="1540" width="27.140625" customWidth="1"/>
    <col min="1541" max="1541" width="16.28515625" customWidth="1"/>
    <col min="1542" max="1543" width="10.28515625" bestFit="1" customWidth="1"/>
    <col min="1793" max="1793" width="12" customWidth="1"/>
    <col min="1794" max="1794" width="15.7109375" customWidth="1"/>
    <col min="1795" max="1795" width="26.28515625" customWidth="1"/>
    <col min="1796" max="1796" width="27.140625" customWidth="1"/>
    <col min="1797" max="1797" width="16.28515625" customWidth="1"/>
    <col min="1798" max="1799" width="10.28515625" bestFit="1" customWidth="1"/>
    <col min="2049" max="2049" width="12" customWidth="1"/>
    <col min="2050" max="2050" width="15.7109375" customWidth="1"/>
    <col min="2051" max="2051" width="26.28515625" customWidth="1"/>
    <col min="2052" max="2052" width="27.140625" customWidth="1"/>
    <col min="2053" max="2053" width="16.28515625" customWidth="1"/>
    <col min="2054" max="2055" width="10.28515625" bestFit="1" customWidth="1"/>
    <col min="2305" max="2305" width="12" customWidth="1"/>
    <col min="2306" max="2306" width="15.7109375" customWidth="1"/>
    <col min="2307" max="2307" width="26.28515625" customWidth="1"/>
    <col min="2308" max="2308" width="27.140625" customWidth="1"/>
    <col min="2309" max="2309" width="16.28515625" customWidth="1"/>
    <col min="2310" max="2311" width="10.28515625" bestFit="1" customWidth="1"/>
    <col min="2561" max="2561" width="12" customWidth="1"/>
    <col min="2562" max="2562" width="15.7109375" customWidth="1"/>
    <col min="2563" max="2563" width="26.28515625" customWidth="1"/>
    <col min="2564" max="2564" width="27.140625" customWidth="1"/>
    <col min="2565" max="2565" width="16.28515625" customWidth="1"/>
    <col min="2566" max="2567" width="10.28515625" bestFit="1" customWidth="1"/>
    <col min="2817" max="2817" width="12" customWidth="1"/>
    <col min="2818" max="2818" width="15.7109375" customWidth="1"/>
    <col min="2819" max="2819" width="26.28515625" customWidth="1"/>
    <col min="2820" max="2820" width="27.140625" customWidth="1"/>
    <col min="2821" max="2821" width="16.28515625" customWidth="1"/>
    <col min="2822" max="2823" width="10.28515625" bestFit="1" customWidth="1"/>
    <col min="3073" max="3073" width="12" customWidth="1"/>
    <col min="3074" max="3074" width="15.7109375" customWidth="1"/>
    <col min="3075" max="3075" width="26.28515625" customWidth="1"/>
    <col min="3076" max="3076" width="27.140625" customWidth="1"/>
    <col min="3077" max="3077" width="16.28515625" customWidth="1"/>
    <col min="3078" max="3079" width="10.28515625" bestFit="1" customWidth="1"/>
    <col min="3329" max="3329" width="12" customWidth="1"/>
    <col min="3330" max="3330" width="15.7109375" customWidth="1"/>
    <col min="3331" max="3331" width="26.28515625" customWidth="1"/>
    <col min="3332" max="3332" width="27.140625" customWidth="1"/>
    <col min="3333" max="3333" width="16.28515625" customWidth="1"/>
    <col min="3334" max="3335" width="10.28515625" bestFit="1" customWidth="1"/>
    <col min="3585" max="3585" width="12" customWidth="1"/>
    <col min="3586" max="3586" width="15.7109375" customWidth="1"/>
    <col min="3587" max="3587" width="26.28515625" customWidth="1"/>
    <col min="3588" max="3588" width="27.140625" customWidth="1"/>
    <col min="3589" max="3589" width="16.28515625" customWidth="1"/>
    <col min="3590" max="3591" width="10.28515625" bestFit="1" customWidth="1"/>
    <col min="3841" max="3841" width="12" customWidth="1"/>
    <col min="3842" max="3842" width="15.7109375" customWidth="1"/>
    <col min="3843" max="3843" width="26.28515625" customWidth="1"/>
    <col min="3844" max="3844" width="27.140625" customWidth="1"/>
    <col min="3845" max="3845" width="16.28515625" customWidth="1"/>
    <col min="3846" max="3847" width="10.28515625" bestFit="1" customWidth="1"/>
    <col min="4097" max="4097" width="12" customWidth="1"/>
    <col min="4098" max="4098" width="15.7109375" customWidth="1"/>
    <col min="4099" max="4099" width="26.28515625" customWidth="1"/>
    <col min="4100" max="4100" width="27.140625" customWidth="1"/>
    <col min="4101" max="4101" width="16.28515625" customWidth="1"/>
    <col min="4102" max="4103" width="10.28515625" bestFit="1" customWidth="1"/>
    <col min="4353" max="4353" width="12" customWidth="1"/>
    <col min="4354" max="4354" width="15.7109375" customWidth="1"/>
    <col min="4355" max="4355" width="26.28515625" customWidth="1"/>
    <col min="4356" max="4356" width="27.140625" customWidth="1"/>
    <col min="4357" max="4357" width="16.28515625" customWidth="1"/>
    <col min="4358" max="4359" width="10.28515625" bestFit="1" customWidth="1"/>
    <col min="4609" max="4609" width="12" customWidth="1"/>
    <col min="4610" max="4610" width="15.7109375" customWidth="1"/>
    <col min="4611" max="4611" width="26.28515625" customWidth="1"/>
    <col min="4612" max="4612" width="27.140625" customWidth="1"/>
    <col min="4613" max="4613" width="16.28515625" customWidth="1"/>
    <col min="4614" max="4615" width="10.28515625" bestFit="1" customWidth="1"/>
    <col min="4865" max="4865" width="12" customWidth="1"/>
    <col min="4866" max="4866" width="15.7109375" customWidth="1"/>
    <col min="4867" max="4867" width="26.28515625" customWidth="1"/>
    <col min="4868" max="4868" width="27.140625" customWidth="1"/>
    <col min="4869" max="4869" width="16.28515625" customWidth="1"/>
    <col min="4870" max="4871" width="10.28515625" bestFit="1" customWidth="1"/>
    <col min="5121" max="5121" width="12" customWidth="1"/>
    <col min="5122" max="5122" width="15.7109375" customWidth="1"/>
    <col min="5123" max="5123" width="26.28515625" customWidth="1"/>
    <col min="5124" max="5124" width="27.140625" customWidth="1"/>
    <col min="5125" max="5125" width="16.28515625" customWidth="1"/>
    <col min="5126" max="5127" width="10.28515625" bestFit="1" customWidth="1"/>
    <col min="5377" max="5377" width="12" customWidth="1"/>
    <col min="5378" max="5378" width="15.7109375" customWidth="1"/>
    <col min="5379" max="5379" width="26.28515625" customWidth="1"/>
    <col min="5380" max="5380" width="27.140625" customWidth="1"/>
    <col min="5381" max="5381" width="16.28515625" customWidth="1"/>
    <col min="5382" max="5383" width="10.28515625" bestFit="1" customWidth="1"/>
    <col min="5633" max="5633" width="12" customWidth="1"/>
    <col min="5634" max="5634" width="15.7109375" customWidth="1"/>
    <col min="5635" max="5635" width="26.28515625" customWidth="1"/>
    <col min="5636" max="5636" width="27.140625" customWidth="1"/>
    <col min="5637" max="5637" width="16.28515625" customWidth="1"/>
    <col min="5638" max="5639" width="10.28515625" bestFit="1" customWidth="1"/>
    <col min="5889" max="5889" width="12" customWidth="1"/>
    <col min="5890" max="5890" width="15.7109375" customWidth="1"/>
    <col min="5891" max="5891" width="26.28515625" customWidth="1"/>
    <col min="5892" max="5892" width="27.140625" customWidth="1"/>
    <col min="5893" max="5893" width="16.28515625" customWidth="1"/>
    <col min="5894" max="5895" width="10.28515625" bestFit="1" customWidth="1"/>
    <col min="6145" max="6145" width="12" customWidth="1"/>
    <col min="6146" max="6146" width="15.7109375" customWidth="1"/>
    <col min="6147" max="6147" width="26.28515625" customWidth="1"/>
    <col min="6148" max="6148" width="27.140625" customWidth="1"/>
    <col min="6149" max="6149" width="16.28515625" customWidth="1"/>
    <col min="6150" max="6151" width="10.28515625" bestFit="1" customWidth="1"/>
    <col min="6401" max="6401" width="12" customWidth="1"/>
    <col min="6402" max="6402" width="15.7109375" customWidth="1"/>
    <col min="6403" max="6403" width="26.28515625" customWidth="1"/>
    <col min="6404" max="6404" width="27.140625" customWidth="1"/>
    <col min="6405" max="6405" width="16.28515625" customWidth="1"/>
    <col min="6406" max="6407" width="10.28515625" bestFit="1" customWidth="1"/>
    <col min="6657" max="6657" width="12" customWidth="1"/>
    <col min="6658" max="6658" width="15.7109375" customWidth="1"/>
    <col min="6659" max="6659" width="26.28515625" customWidth="1"/>
    <col min="6660" max="6660" width="27.140625" customWidth="1"/>
    <col min="6661" max="6661" width="16.28515625" customWidth="1"/>
    <col min="6662" max="6663" width="10.28515625" bestFit="1" customWidth="1"/>
    <col min="6913" max="6913" width="12" customWidth="1"/>
    <col min="6914" max="6914" width="15.7109375" customWidth="1"/>
    <col min="6915" max="6915" width="26.28515625" customWidth="1"/>
    <col min="6916" max="6916" width="27.140625" customWidth="1"/>
    <col min="6917" max="6917" width="16.28515625" customWidth="1"/>
    <col min="6918" max="6919" width="10.28515625" bestFit="1" customWidth="1"/>
    <col min="7169" max="7169" width="12" customWidth="1"/>
    <col min="7170" max="7170" width="15.7109375" customWidth="1"/>
    <col min="7171" max="7171" width="26.28515625" customWidth="1"/>
    <col min="7172" max="7172" width="27.140625" customWidth="1"/>
    <col min="7173" max="7173" width="16.28515625" customWidth="1"/>
    <col min="7174" max="7175" width="10.28515625" bestFit="1" customWidth="1"/>
    <col min="7425" max="7425" width="12" customWidth="1"/>
    <col min="7426" max="7426" width="15.7109375" customWidth="1"/>
    <col min="7427" max="7427" width="26.28515625" customWidth="1"/>
    <col min="7428" max="7428" width="27.140625" customWidth="1"/>
    <col min="7429" max="7429" width="16.28515625" customWidth="1"/>
    <col min="7430" max="7431" width="10.28515625" bestFit="1" customWidth="1"/>
    <col min="7681" max="7681" width="12" customWidth="1"/>
    <col min="7682" max="7682" width="15.7109375" customWidth="1"/>
    <col min="7683" max="7683" width="26.28515625" customWidth="1"/>
    <col min="7684" max="7684" width="27.140625" customWidth="1"/>
    <col min="7685" max="7685" width="16.28515625" customWidth="1"/>
    <col min="7686" max="7687" width="10.28515625" bestFit="1" customWidth="1"/>
    <col min="7937" max="7937" width="12" customWidth="1"/>
    <col min="7938" max="7938" width="15.7109375" customWidth="1"/>
    <col min="7939" max="7939" width="26.28515625" customWidth="1"/>
    <col min="7940" max="7940" width="27.140625" customWidth="1"/>
    <col min="7941" max="7941" width="16.28515625" customWidth="1"/>
    <col min="7942" max="7943" width="10.28515625" bestFit="1" customWidth="1"/>
    <col min="8193" max="8193" width="12" customWidth="1"/>
    <col min="8194" max="8194" width="15.7109375" customWidth="1"/>
    <col min="8195" max="8195" width="26.28515625" customWidth="1"/>
    <col min="8196" max="8196" width="27.140625" customWidth="1"/>
    <col min="8197" max="8197" width="16.28515625" customWidth="1"/>
    <col min="8198" max="8199" width="10.28515625" bestFit="1" customWidth="1"/>
    <col min="8449" max="8449" width="12" customWidth="1"/>
    <col min="8450" max="8450" width="15.7109375" customWidth="1"/>
    <col min="8451" max="8451" width="26.28515625" customWidth="1"/>
    <col min="8452" max="8452" width="27.140625" customWidth="1"/>
    <col min="8453" max="8453" width="16.28515625" customWidth="1"/>
    <col min="8454" max="8455" width="10.28515625" bestFit="1" customWidth="1"/>
    <col min="8705" max="8705" width="12" customWidth="1"/>
    <col min="8706" max="8706" width="15.7109375" customWidth="1"/>
    <col min="8707" max="8707" width="26.28515625" customWidth="1"/>
    <col min="8708" max="8708" width="27.140625" customWidth="1"/>
    <col min="8709" max="8709" width="16.28515625" customWidth="1"/>
    <col min="8710" max="8711" width="10.28515625" bestFit="1" customWidth="1"/>
    <col min="8961" max="8961" width="12" customWidth="1"/>
    <col min="8962" max="8962" width="15.7109375" customWidth="1"/>
    <col min="8963" max="8963" width="26.28515625" customWidth="1"/>
    <col min="8964" max="8964" width="27.140625" customWidth="1"/>
    <col min="8965" max="8965" width="16.28515625" customWidth="1"/>
    <col min="8966" max="8967" width="10.28515625" bestFit="1" customWidth="1"/>
    <col min="9217" max="9217" width="12" customWidth="1"/>
    <col min="9218" max="9218" width="15.7109375" customWidth="1"/>
    <col min="9219" max="9219" width="26.28515625" customWidth="1"/>
    <col min="9220" max="9220" width="27.140625" customWidth="1"/>
    <col min="9221" max="9221" width="16.28515625" customWidth="1"/>
    <col min="9222" max="9223" width="10.28515625" bestFit="1" customWidth="1"/>
    <col min="9473" max="9473" width="12" customWidth="1"/>
    <col min="9474" max="9474" width="15.7109375" customWidth="1"/>
    <col min="9475" max="9475" width="26.28515625" customWidth="1"/>
    <col min="9476" max="9476" width="27.140625" customWidth="1"/>
    <col min="9477" max="9477" width="16.28515625" customWidth="1"/>
    <col min="9478" max="9479" width="10.28515625" bestFit="1" customWidth="1"/>
    <col min="9729" max="9729" width="12" customWidth="1"/>
    <col min="9730" max="9730" width="15.7109375" customWidth="1"/>
    <col min="9731" max="9731" width="26.28515625" customWidth="1"/>
    <col min="9732" max="9732" width="27.140625" customWidth="1"/>
    <col min="9733" max="9733" width="16.28515625" customWidth="1"/>
    <col min="9734" max="9735" width="10.28515625" bestFit="1" customWidth="1"/>
    <col min="9985" max="9985" width="12" customWidth="1"/>
    <col min="9986" max="9986" width="15.7109375" customWidth="1"/>
    <col min="9987" max="9987" width="26.28515625" customWidth="1"/>
    <col min="9988" max="9988" width="27.140625" customWidth="1"/>
    <col min="9989" max="9989" width="16.28515625" customWidth="1"/>
    <col min="9990" max="9991" width="10.28515625" bestFit="1" customWidth="1"/>
    <col min="10241" max="10241" width="12" customWidth="1"/>
    <col min="10242" max="10242" width="15.7109375" customWidth="1"/>
    <col min="10243" max="10243" width="26.28515625" customWidth="1"/>
    <col min="10244" max="10244" width="27.140625" customWidth="1"/>
    <col min="10245" max="10245" width="16.28515625" customWidth="1"/>
    <col min="10246" max="10247" width="10.28515625" bestFit="1" customWidth="1"/>
    <col min="10497" max="10497" width="12" customWidth="1"/>
    <col min="10498" max="10498" width="15.7109375" customWidth="1"/>
    <col min="10499" max="10499" width="26.28515625" customWidth="1"/>
    <col min="10500" max="10500" width="27.140625" customWidth="1"/>
    <col min="10501" max="10501" width="16.28515625" customWidth="1"/>
    <col min="10502" max="10503" width="10.28515625" bestFit="1" customWidth="1"/>
    <col min="10753" max="10753" width="12" customWidth="1"/>
    <col min="10754" max="10754" width="15.7109375" customWidth="1"/>
    <col min="10755" max="10755" width="26.28515625" customWidth="1"/>
    <col min="10756" max="10756" width="27.140625" customWidth="1"/>
    <col min="10757" max="10757" width="16.28515625" customWidth="1"/>
    <col min="10758" max="10759" width="10.28515625" bestFit="1" customWidth="1"/>
    <col min="11009" max="11009" width="12" customWidth="1"/>
    <col min="11010" max="11010" width="15.7109375" customWidth="1"/>
    <col min="11011" max="11011" width="26.28515625" customWidth="1"/>
    <col min="11012" max="11012" width="27.140625" customWidth="1"/>
    <col min="11013" max="11013" width="16.28515625" customWidth="1"/>
    <col min="11014" max="11015" width="10.28515625" bestFit="1" customWidth="1"/>
    <col min="11265" max="11265" width="12" customWidth="1"/>
    <col min="11266" max="11266" width="15.7109375" customWidth="1"/>
    <col min="11267" max="11267" width="26.28515625" customWidth="1"/>
    <col min="11268" max="11268" width="27.140625" customWidth="1"/>
    <col min="11269" max="11269" width="16.28515625" customWidth="1"/>
    <col min="11270" max="11271" width="10.28515625" bestFit="1" customWidth="1"/>
    <col min="11521" max="11521" width="12" customWidth="1"/>
    <col min="11522" max="11522" width="15.7109375" customWidth="1"/>
    <col min="11523" max="11523" width="26.28515625" customWidth="1"/>
    <col min="11524" max="11524" width="27.140625" customWidth="1"/>
    <col min="11525" max="11525" width="16.28515625" customWidth="1"/>
    <col min="11526" max="11527" width="10.28515625" bestFit="1" customWidth="1"/>
    <col min="11777" max="11777" width="12" customWidth="1"/>
    <col min="11778" max="11778" width="15.7109375" customWidth="1"/>
    <col min="11779" max="11779" width="26.28515625" customWidth="1"/>
    <col min="11780" max="11780" width="27.140625" customWidth="1"/>
    <col min="11781" max="11781" width="16.28515625" customWidth="1"/>
    <col min="11782" max="11783" width="10.28515625" bestFit="1" customWidth="1"/>
    <col min="12033" max="12033" width="12" customWidth="1"/>
    <col min="12034" max="12034" width="15.7109375" customWidth="1"/>
    <col min="12035" max="12035" width="26.28515625" customWidth="1"/>
    <col min="12036" max="12036" width="27.140625" customWidth="1"/>
    <col min="12037" max="12037" width="16.28515625" customWidth="1"/>
    <col min="12038" max="12039" width="10.28515625" bestFit="1" customWidth="1"/>
    <col min="12289" max="12289" width="12" customWidth="1"/>
    <col min="12290" max="12290" width="15.7109375" customWidth="1"/>
    <col min="12291" max="12291" width="26.28515625" customWidth="1"/>
    <col min="12292" max="12292" width="27.140625" customWidth="1"/>
    <col min="12293" max="12293" width="16.28515625" customWidth="1"/>
    <col min="12294" max="12295" width="10.28515625" bestFit="1" customWidth="1"/>
    <col min="12545" max="12545" width="12" customWidth="1"/>
    <col min="12546" max="12546" width="15.7109375" customWidth="1"/>
    <col min="12547" max="12547" width="26.28515625" customWidth="1"/>
    <col min="12548" max="12548" width="27.140625" customWidth="1"/>
    <col min="12549" max="12549" width="16.28515625" customWidth="1"/>
    <col min="12550" max="12551" width="10.28515625" bestFit="1" customWidth="1"/>
    <col min="12801" max="12801" width="12" customWidth="1"/>
    <col min="12802" max="12802" width="15.7109375" customWidth="1"/>
    <col min="12803" max="12803" width="26.28515625" customWidth="1"/>
    <col min="12804" max="12804" width="27.140625" customWidth="1"/>
    <col min="12805" max="12805" width="16.28515625" customWidth="1"/>
    <col min="12806" max="12807" width="10.28515625" bestFit="1" customWidth="1"/>
    <col min="13057" max="13057" width="12" customWidth="1"/>
    <col min="13058" max="13058" width="15.7109375" customWidth="1"/>
    <col min="13059" max="13059" width="26.28515625" customWidth="1"/>
    <col min="13060" max="13060" width="27.140625" customWidth="1"/>
    <col min="13061" max="13061" width="16.28515625" customWidth="1"/>
    <col min="13062" max="13063" width="10.28515625" bestFit="1" customWidth="1"/>
    <col min="13313" max="13313" width="12" customWidth="1"/>
    <col min="13314" max="13314" width="15.7109375" customWidth="1"/>
    <col min="13315" max="13315" width="26.28515625" customWidth="1"/>
    <col min="13316" max="13316" width="27.140625" customWidth="1"/>
    <col min="13317" max="13317" width="16.28515625" customWidth="1"/>
    <col min="13318" max="13319" width="10.28515625" bestFit="1" customWidth="1"/>
    <col min="13569" max="13569" width="12" customWidth="1"/>
    <col min="13570" max="13570" width="15.7109375" customWidth="1"/>
    <col min="13571" max="13571" width="26.28515625" customWidth="1"/>
    <col min="13572" max="13572" width="27.140625" customWidth="1"/>
    <col min="13573" max="13573" width="16.28515625" customWidth="1"/>
    <col min="13574" max="13575" width="10.28515625" bestFit="1" customWidth="1"/>
    <col min="13825" max="13825" width="12" customWidth="1"/>
    <col min="13826" max="13826" width="15.7109375" customWidth="1"/>
    <col min="13827" max="13827" width="26.28515625" customWidth="1"/>
    <col min="13828" max="13828" width="27.140625" customWidth="1"/>
    <col min="13829" max="13829" width="16.28515625" customWidth="1"/>
    <col min="13830" max="13831" width="10.28515625" bestFit="1" customWidth="1"/>
    <col min="14081" max="14081" width="12" customWidth="1"/>
    <col min="14082" max="14082" width="15.7109375" customWidth="1"/>
    <col min="14083" max="14083" width="26.28515625" customWidth="1"/>
    <col min="14084" max="14084" width="27.140625" customWidth="1"/>
    <col min="14085" max="14085" width="16.28515625" customWidth="1"/>
    <col min="14086" max="14087" width="10.28515625" bestFit="1" customWidth="1"/>
    <col min="14337" max="14337" width="12" customWidth="1"/>
    <col min="14338" max="14338" width="15.7109375" customWidth="1"/>
    <col min="14339" max="14339" width="26.28515625" customWidth="1"/>
    <col min="14340" max="14340" width="27.140625" customWidth="1"/>
    <col min="14341" max="14341" width="16.28515625" customWidth="1"/>
    <col min="14342" max="14343" width="10.28515625" bestFit="1" customWidth="1"/>
    <col min="14593" max="14593" width="12" customWidth="1"/>
    <col min="14594" max="14594" width="15.7109375" customWidth="1"/>
    <col min="14595" max="14595" width="26.28515625" customWidth="1"/>
    <col min="14596" max="14596" width="27.140625" customWidth="1"/>
    <col min="14597" max="14597" width="16.28515625" customWidth="1"/>
    <col min="14598" max="14599" width="10.28515625" bestFit="1" customWidth="1"/>
    <col min="14849" max="14849" width="12" customWidth="1"/>
    <col min="14850" max="14850" width="15.7109375" customWidth="1"/>
    <col min="14851" max="14851" width="26.28515625" customWidth="1"/>
    <col min="14852" max="14852" width="27.140625" customWidth="1"/>
    <col min="14853" max="14853" width="16.28515625" customWidth="1"/>
    <col min="14854" max="14855" width="10.28515625" bestFit="1" customWidth="1"/>
    <col min="15105" max="15105" width="12" customWidth="1"/>
    <col min="15106" max="15106" width="15.7109375" customWidth="1"/>
    <col min="15107" max="15107" width="26.28515625" customWidth="1"/>
    <col min="15108" max="15108" width="27.140625" customWidth="1"/>
    <col min="15109" max="15109" width="16.28515625" customWidth="1"/>
    <col min="15110" max="15111" width="10.28515625" bestFit="1" customWidth="1"/>
    <col min="15361" max="15361" width="12" customWidth="1"/>
    <col min="15362" max="15362" width="15.7109375" customWidth="1"/>
    <col min="15363" max="15363" width="26.28515625" customWidth="1"/>
    <col min="15364" max="15364" width="27.140625" customWidth="1"/>
    <col min="15365" max="15365" width="16.28515625" customWidth="1"/>
    <col min="15366" max="15367" width="10.28515625" bestFit="1" customWidth="1"/>
    <col min="15617" max="15617" width="12" customWidth="1"/>
    <col min="15618" max="15618" width="15.7109375" customWidth="1"/>
    <col min="15619" max="15619" width="26.28515625" customWidth="1"/>
    <col min="15620" max="15620" width="27.140625" customWidth="1"/>
    <col min="15621" max="15621" width="16.28515625" customWidth="1"/>
    <col min="15622" max="15623" width="10.28515625" bestFit="1" customWidth="1"/>
    <col min="15873" max="15873" width="12" customWidth="1"/>
    <col min="15874" max="15874" width="15.7109375" customWidth="1"/>
    <col min="15875" max="15875" width="26.28515625" customWidth="1"/>
    <col min="15876" max="15876" width="27.140625" customWidth="1"/>
    <col min="15877" max="15877" width="16.28515625" customWidth="1"/>
    <col min="15878" max="15879" width="10.28515625" bestFit="1" customWidth="1"/>
    <col min="16129" max="16129" width="12" customWidth="1"/>
    <col min="16130" max="16130" width="15.7109375" customWidth="1"/>
    <col min="16131" max="16131" width="26.28515625" customWidth="1"/>
    <col min="16132" max="16132" width="27.140625" customWidth="1"/>
    <col min="16133" max="16133" width="16.28515625" customWidth="1"/>
    <col min="16134" max="16135" width="10.28515625" bestFit="1" customWidth="1"/>
  </cols>
  <sheetData>
    <row r="2" spans="1:7" ht="15" x14ac:dyDescent="0.2">
      <c r="D2" s="79" t="s">
        <v>108</v>
      </c>
    </row>
    <row r="5" spans="1:7" ht="15" x14ac:dyDescent="0.2">
      <c r="A5" s="143" t="s">
        <v>109</v>
      </c>
      <c r="B5" s="143"/>
      <c r="C5" s="143"/>
      <c r="D5" s="143"/>
      <c r="E5" s="143"/>
    </row>
    <row r="6" spans="1:7" ht="17.25" x14ac:dyDescent="0.3">
      <c r="A6" s="80"/>
      <c r="B6" s="81"/>
      <c r="C6" s="60"/>
      <c r="D6" s="60"/>
      <c r="E6" s="76"/>
    </row>
    <row r="7" spans="1:7" x14ac:dyDescent="0.2">
      <c r="A7" s="82" t="s">
        <v>110</v>
      </c>
      <c r="B7" s="83" t="s">
        <v>111</v>
      </c>
      <c r="C7" s="73" t="s">
        <v>112</v>
      </c>
      <c r="D7" s="73" t="s">
        <v>113</v>
      </c>
      <c r="E7" s="84" t="s">
        <v>114</v>
      </c>
    </row>
    <row r="8" spans="1:7" s="69" customFormat="1" ht="13.5" x14ac:dyDescent="0.25">
      <c r="A8" s="85">
        <v>262</v>
      </c>
      <c r="B8" s="86">
        <v>41830</v>
      </c>
      <c r="C8" s="67" t="s">
        <v>115</v>
      </c>
      <c r="D8" s="67" t="s">
        <v>116</v>
      </c>
      <c r="E8" s="87">
        <v>1363.27</v>
      </c>
      <c r="F8" s="74"/>
      <c r="G8" s="88"/>
    </row>
    <row r="9" spans="1:7" ht="13.5" x14ac:dyDescent="0.25">
      <c r="A9" s="89">
        <v>263</v>
      </c>
      <c r="B9" s="86">
        <v>41856</v>
      </c>
      <c r="C9" s="64" t="s">
        <v>117</v>
      </c>
      <c r="D9" s="64" t="s">
        <v>118</v>
      </c>
      <c r="E9" s="90">
        <v>32.450000000000003</v>
      </c>
      <c r="F9" s="69"/>
    </row>
    <row r="10" spans="1:7" s="69" customFormat="1" ht="13.5" x14ac:dyDescent="0.25">
      <c r="A10" s="85">
        <v>264</v>
      </c>
      <c r="B10" s="86">
        <v>41871</v>
      </c>
      <c r="C10" s="67" t="s">
        <v>115</v>
      </c>
      <c r="D10" s="67" t="s">
        <v>119</v>
      </c>
      <c r="E10" s="87">
        <v>198.17</v>
      </c>
    </row>
    <row r="11" spans="1:7" ht="13.5" x14ac:dyDescent="0.25">
      <c r="A11" s="89">
        <v>265</v>
      </c>
      <c r="B11" s="86">
        <v>41901</v>
      </c>
      <c r="C11" s="67" t="s">
        <v>120</v>
      </c>
      <c r="D11" s="67" t="s">
        <v>121</v>
      </c>
      <c r="E11" s="90">
        <v>336.74</v>
      </c>
      <c r="F11" s="69"/>
    </row>
    <row r="12" spans="1:7" ht="27" x14ac:dyDescent="0.25">
      <c r="A12" s="89">
        <v>266</v>
      </c>
      <c r="B12" s="86">
        <v>41904</v>
      </c>
      <c r="C12" s="67" t="s">
        <v>115</v>
      </c>
      <c r="D12" s="91" t="s">
        <v>122</v>
      </c>
      <c r="E12" s="90">
        <v>348.58</v>
      </c>
      <c r="F12" s="69"/>
    </row>
    <row r="13" spans="1:7" ht="13.5" x14ac:dyDescent="0.25">
      <c r="A13" s="64">
        <v>268</v>
      </c>
      <c r="B13" s="86">
        <v>41913</v>
      </c>
      <c r="C13" s="92" t="s">
        <v>117</v>
      </c>
      <c r="D13" s="144" t="s">
        <v>123</v>
      </c>
      <c r="E13" s="93">
        <v>550</v>
      </c>
      <c r="F13" s="69"/>
    </row>
    <row r="14" spans="1:7" ht="13.5" x14ac:dyDescent="0.25">
      <c r="A14" s="64">
        <v>269</v>
      </c>
      <c r="B14" s="86">
        <v>41913</v>
      </c>
      <c r="C14" s="92" t="s">
        <v>124</v>
      </c>
      <c r="D14" s="145"/>
      <c r="E14" s="93">
        <v>167</v>
      </c>
      <c r="F14" s="69"/>
    </row>
    <row r="15" spans="1:7" ht="13.5" x14ac:dyDescent="0.25">
      <c r="A15" s="64">
        <v>270</v>
      </c>
      <c r="B15" s="86">
        <v>41913</v>
      </c>
      <c r="C15" s="92" t="s">
        <v>125</v>
      </c>
      <c r="D15" s="145"/>
      <c r="E15" s="93">
        <v>450</v>
      </c>
      <c r="F15" s="69"/>
    </row>
    <row r="16" spans="1:7" ht="13.5" x14ac:dyDescent="0.25">
      <c r="A16" s="64">
        <v>267</v>
      </c>
      <c r="B16" s="86">
        <v>41913</v>
      </c>
      <c r="C16" s="92" t="s">
        <v>120</v>
      </c>
      <c r="D16" s="145"/>
      <c r="E16" s="93">
        <v>400</v>
      </c>
      <c r="F16" s="69"/>
    </row>
    <row r="17" spans="1:6" ht="13.5" x14ac:dyDescent="0.25">
      <c r="A17" s="64">
        <v>271</v>
      </c>
      <c r="B17" s="86">
        <v>41907</v>
      </c>
      <c r="C17" s="92" t="s">
        <v>115</v>
      </c>
      <c r="D17" s="145"/>
      <c r="E17" s="93">
        <v>400</v>
      </c>
      <c r="F17" s="69"/>
    </row>
    <row r="18" spans="1:6" ht="13.5" x14ac:dyDescent="0.25">
      <c r="A18" s="64">
        <v>272</v>
      </c>
      <c r="B18" s="86">
        <v>41913</v>
      </c>
      <c r="C18" s="92" t="s">
        <v>126</v>
      </c>
      <c r="D18" s="145"/>
      <c r="E18" s="93">
        <v>100</v>
      </c>
      <c r="F18" s="69"/>
    </row>
    <row r="19" spans="1:6" ht="13.5" x14ac:dyDescent="0.25">
      <c r="A19" s="64">
        <v>273</v>
      </c>
      <c r="B19" s="86">
        <v>41913</v>
      </c>
      <c r="C19" s="92" t="s">
        <v>127</v>
      </c>
      <c r="D19" s="145"/>
      <c r="E19" s="93">
        <v>100</v>
      </c>
      <c r="F19" s="69"/>
    </row>
    <row r="20" spans="1:6" ht="13.5" x14ac:dyDescent="0.25">
      <c r="A20" s="64">
        <v>274</v>
      </c>
      <c r="B20" s="86">
        <v>41913</v>
      </c>
      <c r="C20" s="92" t="s">
        <v>128</v>
      </c>
      <c r="D20" s="145"/>
      <c r="E20" s="93">
        <v>150</v>
      </c>
      <c r="F20" s="69"/>
    </row>
    <row r="21" spans="1:6" ht="13.5" x14ac:dyDescent="0.25">
      <c r="A21" s="64">
        <v>275</v>
      </c>
      <c r="B21" s="86">
        <v>41913</v>
      </c>
      <c r="C21" s="92" t="s">
        <v>129</v>
      </c>
      <c r="D21" s="145"/>
      <c r="E21" s="93">
        <v>150</v>
      </c>
      <c r="F21" s="69"/>
    </row>
    <row r="22" spans="1:6" ht="13.5" x14ac:dyDescent="0.25">
      <c r="A22" s="64">
        <v>276</v>
      </c>
      <c r="B22" s="86">
        <v>41913</v>
      </c>
      <c r="C22" s="92" t="s">
        <v>130</v>
      </c>
      <c r="D22" s="145"/>
      <c r="E22" s="93">
        <v>150</v>
      </c>
      <c r="F22" s="69"/>
    </row>
    <row r="23" spans="1:6" ht="13.5" x14ac:dyDescent="0.25">
      <c r="A23" s="64">
        <v>277</v>
      </c>
      <c r="B23" s="86">
        <v>41913</v>
      </c>
      <c r="C23" s="92" t="s">
        <v>131</v>
      </c>
      <c r="D23" s="145"/>
      <c r="E23" s="93">
        <v>150</v>
      </c>
      <c r="F23" s="69"/>
    </row>
    <row r="24" spans="1:6" ht="13.5" x14ac:dyDescent="0.25">
      <c r="A24" s="64">
        <v>278</v>
      </c>
      <c r="B24" s="86">
        <v>41913</v>
      </c>
      <c r="C24" s="92" t="s">
        <v>132</v>
      </c>
      <c r="D24" s="145"/>
      <c r="E24" s="93">
        <v>150</v>
      </c>
      <c r="F24" s="69"/>
    </row>
    <row r="25" spans="1:6" ht="13.5" x14ac:dyDescent="0.25">
      <c r="A25" s="64">
        <v>279</v>
      </c>
      <c r="B25" s="86">
        <v>41913</v>
      </c>
      <c r="C25" s="92" t="s">
        <v>133</v>
      </c>
      <c r="D25" s="145"/>
      <c r="E25" s="93">
        <v>150</v>
      </c>
      <c r="F25" s="69"/>
    </row>
    <row r="26" spans="1:6" ht="13.5" x14ac:dyDescent="0.25">
      <c r="A26" s="64">
        <v>280</v>
      </c>
      <c r="B26" s="86">
        <v>41913</v>
      </c>
      <c r="C26" s="92" t="s">
        <v>134</v>
      </c>
      <c r="D26" s="145"/>
      <c r="E26" s="93">
        <v>150</v>
      </c>
      <c r="F26" s="69"/>
    </row>
    <row r="27" spans="1:6" ht="13.5" x14ac:dyDescent="0.25">
      <c r="A27" s="64">
        <v>281</v>
      </c>
      <c r="B27" s="86">
        <v>41913</v>
      </c>
      <c r="C27" s="92" t="s">
        <v>135</v>
      </c>
      <c r="D27" s="145"/>
      <c r="E27" s="93">
        <v>150</v>
      </c>
      <c r="F27" s="69"/>
    </row>
    <row r="28" spans="1:6" ht="13.5" x14ac:dyDescent="0.25">
      <c r="A28" s="64">
        <v>282</v>
      </c>
      <c r="B28" s="86">
        <v>41913</v>
      </c>
      <c r="C28" s="92" t="s">
        <v>136</v>
      </c>
      <c r="D28" s="145"/>
      <c r="E28" s="93">
        <v>150</v>
      </c>
      <c r="F28" s="69"/>
    </row>
    <row r="29" spans="1:6" ht="13.5" x14ac:dyDescent="0.25">
      <c r="A29" s="64">
        <v>283</v>
      </c>
      <c r="B29" s="86">
        <v>41913</v>
      </c>
      <c r="C29" s="92" t="s">
        <v>137</v>
      </c>
      <c r="D29" s="145"/>
      <c r="E29" s="93">
        <v>150</v>
      </c>
      <c r="F29" s="69"/>
    </row>
    <row r="30" spans="1:6" ht="13.5" x14ac:dyDescent="0.25">
      <c r="A30" s="64">
        <v>284</v>
      </c>
      <c r="B30" s="86">
        <v>41913</v>
      </c>
      <c r="C30" s="92" t="s">
        <v>138</v>
      </c>
      <c r="D30" s="145"/>
      <c r="E30" s="93">
        <v>200</v>
      </c>
      <c r="F30" s="69"/>
    </row>
    <row r="31" spans="1:6" ht="13.5" x14ac:dyDescent="0.25">
      <c r="A31" s="64">
        <v>285</v>
      </c>
      <c r="B31" s="86">
        <v>41913</v>
      </c>
      <c r="C31" s="92" t="s">
        <v>139</v>
      </c>
      <c r="D31" s="145"/>
      <c r="E31" s="93">
        <v>150</v>
      </c>
      <c r="F31" s="69"/>
    </row>
    <row r="32" spans="1:6" ht="13.5" x14ac:dyDescent="0.25">
      <c r="A32" s="64">
        <v>286</v>
      </c>
      <c r="B32" s="86">
        <v>41913</v>
      </c>
      <c r="C32" s="92" t="s">
        <v>140</v>
      </c>
      <c r="D32" s="145"/>
      <c r="E32" s="93">
        <v>75</v>
      </c>
      <c r="F32" s="69"/>
    </row>
    <row r="33" spans="1:7" ht="13.5" x14ac:dyDescent="0.25">
      <c r="A33" s="64">
        <v>287</v>
      </c>
      <c r="B33" s="86">
        <v>41913</v>
      </c>
      <c r="C33" s="92" t="s">
        <v>141</v>
      </c>
      <c r="D33" s="146"/>
      <c r="E33" s="93">
        <v>75</v>
      </c>
      <c r="F33" s="69"/>
    </row>
    <row r="34" spans="1:7" ht="13.5" x14ac:dyDescent="0.25">
      <c r="A34" s="64">
        <v>288</v>
      </c>
      <c r="B34" s="86">
        <v>41914</v>
      </c>
      <c r="C34" s="67" t="s">
        <v>120</v>
      </c>
      <c r="D34" s="67" t="s">
        <v>142</v>
      </c>
      <c r="E34" s="90">
        <v>220</v>
      </c>
    </row>
    <row r="35" spans="1:7" ht="13.5" x14ac:dyDescent="0.25">
      <c r="A35" s="89">
        <v>289</v>
      </c>
      <c r="B35" s="86">
        <v>41920</v>
      </c>
      <c r="C35" s="67" t="s">
        <v>120</v>
      </c>
      <c r="D35" s="67" t="s">
        <v>143</v>
      </c>
      <c r="E35" s="90">
        <v>265</v>
      </c>
    </row>
    <row r="36" spans="1:7" ht="13.5" x14ac:dyDescent="0.25">
      <c r="A36" s="89">
        <v>290</v>
      </c>
      <c r="B36" s="86">
        <v>41932</v>
      </c>
      <c r="C36" s="67" t="s">
        <v>125</v>
      </c>
      <c r="D36" s="67" t="s">
        <v>144</v>
      </c>
      <c r="E36" s="90">
        <v>632.94000000000005</v>
      </c>
    </row>
    <row r="37" spans="1:7" ht="13.5" x14ac:dyDescent="0.25">
      <c r="A37" s="94">
        <v>291</v>
      </c>
      <c r="B37" s="95">
        <v>41939</v>
      </c>
      <c r="C37" s="96" t="s">
        <v>145</v>
      </c>
      <c r="D37" s="67" t="s">
        <v>146</v>
      </c>
      <c r="E37" s="62">
        <v>200</v>
      </c>
    </row>
    <row r="38" spans="1:7" ht="13.5" x14ac:dyDescent="0.25">
      <c r="A38" s="89">
        <v>292</v>
      </c>
      <c r="B38" s="86">
        <v>41949</v>
      </c>
      <c r="C38" s="67" t="s">
        <v>115</v>
      </c>
      <c r="D38" s="67" t="s">
        <v>147</v>
      </c>
      <c r="E38" s="90">
        <v>254.34</v>
      </c>
    </row>
    <row r="39" spans="1:7" ht="13.5" x14ac:dyDescent="0.25">
      <c r="A39" s="89">
        <v>293</v>
      </c>
      <c r="B39" s="86">
        <v>41949</v>
      </c>
      <c r="C39" s="67" t="s">
        <v>148</v>
      </c>
      <c r="D39" s="67" t="s">
        <v>149</v>
      </c>
      <c r="E39" s="90">
        <v>1140.43</v>
      </c>
    </row>
    <row r="40" spans="1:7" ht="13.5" x14ac:dyDescent="0.25">
      <c r="A40" s="89">
        <v>294</v>
      </c>
      <c r="B40" s="86">
        <v>41957</v>
      </c>
      <c r="C40" s="67" t="s">
        <v>120</v>
      </c>
      <c r="D40" s="67" t="s">
        <v>150</v>
      </c>
      <c r="E40" s="90">
        <v>332.56</v>
      </c>
    </row>
    <row r="41" spans="1:7" ht="13.5" x14ac:dyDescent="0.25">
      <c r="A41" s="89">
        <v>295</v>
      </c>
      <c r="B41" s="86">
        <v>41976</v>
      </c>
      <c r="C41" s="67" t="s">
        <v>115</v>
      </c>
      <c r="D41" s="67" t="s">
        <v>151</v>
      </c>
      <c r="E41" s="90">
        <v>254.71</v>
      </c>
    </row>
    <row r="42" spans="1:7" ht="13.5" x14ac:dyDescent="0.25">
      <c r="A42" s="89"/>
      <c r="B42" s="86"/>
      <c r="C42" s="67"/>
      <c r="D42" s="67"/>
      <c r="E42" s="62"/>
    </row>
    <row r="43" spans="1:7" ht="13.5" x14ac:dyDescent="0.25">
      <c r="A43" s="97"/>
      <c r="B43" s="98"/>
      <c r="C43" s="99"/>
      <c r="D43" s="100"/>
      <c r="E43" s="101"/>
    </row>
    <row r="44" spans="1:7" ht="13.5" x14ac:dyDescent="0.25">
      <c r="A44" s="102"/>
      <c r="B44" s="103"/>
      <c r="C44" s="104"/>
      <c r="D44" s="73" t="s">
        <v>152</v>
      </c>
      <c r="E44" s="68">
        <f>SUM(E7:E41)</f>
        <v>9746.1899999999987</v>
      </c>
    </row>
    <row r="45" spans="1:7" x14ac:dyDescent="0.2">
      <c r="D45" s="105"/>
      <c r="E45" s="106"/>
      <c r="G45" s="69" t="s">
        <v>153</v>
      </c>
    </row>
    <row r="46" spans="1:7" ht="13.5" x14ac:dyDescent="0.25">
      <c r="A46" s="102"/>
      <c r="B46" s="103"/>
      <c r="C46" s="104"/>
      <c r="D46" s="107"/>
      <c r="E46" s="108"/>
      <c r="G46" t="s">
        <v>154</v>
      </c>
    </row>
    <row r="47" spans="1:7" ht="13.5" x14ac:dyDescent="0.25">
      <c r="A47" s="109" t="s">
        <v>155</v>
      </c>
      <c r="B47" s="103"/>
      <c r="C47" s="104"/>
      <c r="D47" s="105"/>
      <c r="E47" s="106"/>
    </row>
    <row r="48" spans="1:7" ht="13.5" x14ac:dyDescent="0.25">
      <c r="A48" s="89">
        <v>261</v>
      </c>
      <c r="B48" s="86">
        <v>41816</v>
      </c>
      <c r="C48" s="67" t="s">
        <v>156</v>
      </c>
      <c r="D48" s="67" t="s">
        <v>157</v>
      </c>
      <c r="E48" s="90">
        <v>793.17</v>
      </c>
    </row>
    <row r="49" spans="1:5" ht="13.5" x14ac:dyDescent="0.25">
      <c r="A49" s="110"/>
      <c r="B49" s="111"/>
      <c r="C49" s="67"/>
      <c r="D49" s="73"/>
      <c r="E49" s="68"/>
    </row>
    <row r="50" spans="1:5" ht="13.5" x14ac:dyDescent="0.25">
      <c r="A50" s="89"/>
      <c r="B50" s="111"/>
      <c r="C50" s="67"/>
      <c r="D50" s="67"/>
      <c r="E50" s="62"/>
    </row>
    <row r="51" spans="1:5" ht="13.5" x14ac:dyDescent="0.25">
      <c r="A51" s="89"/>
      <c r="B51" s="111"/>
      <c r="C51" s="67"/>
      <c r="D51" s="67"/>
      <c r="E51" s="62"/>
    </row>
    <row r="52" spans="1:5" ht="13.5" x14ac:dyDescent="0.25">
      <c r="A52" s="102"/>
      <c r="B52" s="103"/>
      <c r="C52" s="104"/>
      <c r="D52" s="105" t="s">
        <v>158</v>
      </c>
      <c r="E52" s="112">
        <f>SUM(E48:E51)</f>
        <v>793.17</v>
      </c>
    </row>
    <row r="53" spans="1:5" ht="13.5" x14ac:dyDescent="0.25">
      <c r="A53" s="109" t="s">
        <v>159</v>
      </c>
      <c r="B53" s="113"/>
      <c r="C53" s="57"/>
      <c r="D53" s="59"/>
      <c r="E53" s="58"/>
    </row>
    <row r="54" spans="1:5" ht="13.5" x14ac:dyDescent="0.25">
      <c r="A54" s="94">
        <v>291</v>
      </c>
      <c r="B54" s="95">
        <v>41939</v>
      </c>
      <c r="C54" s="96" t="s">
        <v>145</v>
      </c>
      <c r="D54" s="67" t="s">
        <v>146</v>
      </c>
      <c r="E54" s="62">
        <v>200</v>
      </c>
    </row>
    <row r="55" spans="1:5" x14ac:dyDescent="0.2">
      <c r="A55" s="114"/>
      <c r="B55" s="115"/>
      <c r="C55" s="116"/>
      <c r="D55" s="116"/>
      <c r="E55" s="66"/>
    </row>
    <row r="56" spans="1:5" ht="13.5" x14ac:dyDescent="0.25">
      <c r="A56" s="89"/>
      <c r="B56" s="111"/>
      <c r="C56" s="67"/>
      <c r="D56" s="67"/>
      <c r="E56" s="62"/>
    </row>
    <row r="57" spans="1:5" ht="13.5" x14ac:dyDescent="0.25">
      <c r="A57" s="89"/>
      <c r="B57" s="111"/>
      <c r="C57" s="64"/>
      <c r="D57" s="64"/>
      <c r="E57" s="62"/>
    </row>
    <row r="58" spans="1:5" x14ac:dyDescent="0.2">
      <c r="A58" s="109"/>
      <c r="B58" s="113"/>
      <c r="C58" s="57"/>
      <c r="D58" s="57"/>
      <c r="E58" s="61">
        <f>SUM(E54:E57)</f>
        <v>200</v>
      </c>
    </row>
    <row r="59" spans="1:5" ht="13.5" x14ac:dyDescent="0.25">
      <c r="A59" s="102"/>
      <c r="B59" s="103"/>
      <c r="C59" s="59"/>
      <c r="D59" s="59"/>
      <c r="E59" s="58"/>
    </row>
    <row r="60" spans="1:5" x14ac:dyDescent="0.2">
      <c r="A60" s="109" t="s">
        <v>160</v>
      </c>
      <c r="B60" s="113"/>
      <c r="C60" s="57"/>
      <c r="D60" s="57"/>
      <c r="E60" s="61"/>
    </row>
    <row r="61" spans="1:5" x14ac:dyDescent="0.2">
      <c r="A61" s="109" t="s">
        <v>161</v>
      </c>
      <c r="B61" s="113"/>
      <c r="C61" s="57"/>
      <c r="D61" s="57"/>
      <c r="E61" s="61"/>
    </row>
    <row r="62" spans="1:5" x14ac:dyDescent="0.2">
      <c r="A62" s="109"/>
      <c r="B62" s="113"/>
      <c r="C62" s="57"/>
      <c r="D62" s="57"/>
      <c r="E62" s="61"/>
    </row>
    <row r="63" spans="1:5" x14ac:dyDescent="0.2">
      <c r="A63" s="109" t="s">
        <v>162</v>
      </c>
      <c r="B63" s="113"/>
      <c r="C63" s="57"/>
      <c r="D63" s="57"/>
      <c r="E63" s="61"/>
    </row>
    <row r="64" spans="1:5" x14ac:dyDescent="0.2">
      <c r="A64" s="109"/>
      <c r="B64" s="113"/>
      <c r="C64" s="57"/>
      <c r="D64" s="57"/>
      <c r="E64" s="61"/>
    </row>
    <row r="65" spans="1:5" x14ac:dyDescent="0.2">
      <c r="A65" s="109"/>
      <c r="B65" s="113"/>
      <c r="C65" s="57" t="s">
        <v>163</v>
      </c>
      <c r="D65" s="57"/>
      <c r="E65" s="61"/>
    </row>
    <row r="66" spans="1:5" ht="13.5" x14ac:dyDescent="0.25">
      <c r="A66" s="102"/>
      <c r="B66" s="103"/>
      <c r="C66" s="59"/>
      <c r="D66" s="59"/>
      <c r="E66" s="58"/>
    </row>
    <row r="67" spans="1:5" ht="13.5" x14ac:dyDescent="0.25">
      <c r="A67" s="102"/>
      <c r="B67" s="103"/>
      <c r="C67" s="59"/>
      <c r="D67" s="59"/>
      <c r="E67" s="58"/>
    </row>
    <row r="68" spans="1:5" ht="13.5" x14ac:dyDescent="0.25">
      <c r="A68" s="102"/>
      <c r="B68" s="103"/>
      <c r="C68" s="59"/>
      <c r="D68" s="59"/>
      <c r="E68" s="58"/>
    </row>
    <row r="69" spans="1:5" ht="13.5" x14ac:dyDescent="0.25">
      <c r="A69" s="102"/>
      <c r="B69" s="103"/>
      <c r="C69" s="59"/>
      <c r="D69" s="59"/>
      <c r="E69" s="58"/>
    </row>
    <row r="70" spans="1:5" ht="13.5" x14ac:dyDescent="0.25">
      <c r="A70" s="102"/>
      <c r="B70" s="103"/>
      <c r="C70" s="59"/>
      <c r="D70" s="59"/>
      <c r="E70" s="58"/>
    </row>
  </sheetData>
  <mergeCells count="2">
    <mergeCell ref="A5:E5"/>
    <mergeCell ref="D13:D33"/>
  </mergeCells>
  <pageMargins left="0.38" right="0.38" top="1" bottom="1" header="0.5" footer="0.5"/>
  <pageSetup scale="7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7"/>
  <sheetViews>
    <sheetView topLeftCell="A40" workbookViewId="0">
      <selection activeCell="B30" sqref="B30"/>
    </sheetView>
  </sheetViews>
  <sheetFormatPr defaultRowHeight="12.75" x14ac:dyDescent="0.2"/>
  <cols>
    <col min="1" max="1" width="38.28515625" customWidth="1"/>
    <col min="2" max="2" width="22.7109375" style="41" customWidth="1"/>
    <col min="3" max="3" width="15.28515625" style="41" customWidth="1"/>
    <col min="257" max="257" width="38.28515625" customWidth="1"/>
    <col min="258" max="258" width="22.7109375" customWidth="1"/>
    <col min="259" max="259" width="15.28515625" customWidth="1"/>
    <col min="513" max="513" width="38.28515625" customWidth="1"/>
    <col min="514" max="514" width="22.7109375" customWidth="1"/>
    <col min="515" max="515" width="15.28515625" customWidth="1"/>
    <col min="769" max="769" width="38.28515625" customWidth="1"/>
    <col min="770" max="770" width="22.7109375" customWidth="1"/>
    <col min="771" max="771" width="15.28515625" customWidth="1"/>
    <col min="1025" max="1025" width="38.28515625" customWidth="1"/>
    <col min="1026" max="1026" width="22.7109375" customWidth="1"/>
    <col min="1027" max="1027" width="15.28515625" customWidth="1"/>
    <col min="1281" max="1281" width="38.28515625" customWidth="1"/>
    <col min="1282" max="1282" width="22.7109375" customWidth="1"/>
    <col min="1283" max="1283" width="15.28515625" customWidth="1"/>
    <col min="1537" max="1537" width="38.28515625" customWidth="1"/>
    <col min="1538" max="1538" width="22.7109375" customWidth="1"/>
    <col min="1539" max="1539" width="15.28515625" customWidth="1"/>
    <col min="1793" max="1793" width="38.28515625" customWidth="1"/>
    <col min="1794" max="1794" width="22.7109375" customWidth="1"/>
    <col min="1795" max="1795" width="15.28515625" customWidth="1"/>
    <col min="2049" max="2049" width="38.28515625" customWidth="1"/>
    <col min="2050" max="2050" width="22.7109375" customWidth="1"/>
    <col min="2051" max="2051" width="15.28515625" customWidth="1"/>
    <col min="2305" max="2305" width="38.28515625" customWidth="1"/>
    <col min="2306" max="2306" width="22.7109375" customWidth="1"/>
    <col min="2307" max="2307" width="15.28515625" customWidth="1"/>
    <col min="2561" max="2561" width="38.28515625" customWidth="1"/>
    <col min="2562" max="2562" width="22.7109375" customWidth="1"/>
    <col min="2563" max="2563" width="15.28515625" customWidth="1"/>
    <col min="2817" max="2817" width="38.28515625" customWidth="1"/>
    <col min="2818" max="2818" width="22.7109375" customWidth="1"/>
    <col min="2819" max="2819" width="15.28515625" customWidth="1"/>
    <col min="3073" max="3073" width="38.28515625" customWidth="1"/>
    <col min="3074" max="3074" width="22.7109375" customWidth="1"/>
    <col min="3075" max="3075" width="15.28515625" customWidth="1"/>
    <col min="3329" max="3329" width="38.28515625" customWidth="1"/>
    <col min="3330" max="3330" width="22.7109375" customWidth="1"/>
    <col min="3331" max="3331" width="15.28515625" customWidth="1"/>
    <col min="3585" max="3585" width="38.28515625" customWidth="1"/>
    <col min="3586" max="3586" width="22.7109375" customWidth="1"/>
    <col min="3587" max="3587" width="15.28515625" customWidth="1"/>
    <col min="3841" max="3841" width="38.28515625" customWidth="1"/>
    <col min="3842" max="3842" width="22.7109375" customWidth="1"/>
    <col min="3843" max="3843" width="15.28515625" customWidth="1"/>
    <col min="4097" max="4097" width="38.28515625" customWidth="1"/>
    <col min="4098" max="4098" width="22.7109375" customWidth="1"/>
    <col min="4099" max="4099" width="15.28515625" customWidth="1"/>
    <col min="4353" max="4353" width="38.28515625" customWidth="1"/>
    <col min="4354" max="4354" width="22.7109375" customWidth="1"/>
    <col min="4355" max="4355" width="15.28515625" customWidth="1"/>
    <col min="4609" max="4609" width="38.28515625" customWidth="1"/>
    <col min="4610" max="4610" width="22.7109375" customWidth="1"/>
    <col min="4611" max="4611" width="15.28515625" customWidth="1"/>
    <col min="4865" max="4865" width="38.28515625" customWidth="1"/>
    <col min="4866" max="4866" width="22.7109375" customWidth="1"/>
    <col min="4867" max="4867" width="15.28515625" customWidth="1"/>
    <col min="5121" max="5121" width="38.28515625" customWidth="1"/>
    <col min="5122" max="5122" width="22.7109375" customWidth="1"/>
    <col min="5123" max="5123" width="15.28515625" customWidth="1"/>
    <col min="5377" max="5377" width="38.28515625" customWidth="1"/>
    <col min="5378" max="5378" width="22.7109375" customWidth="1"/>
    <col min="5379" max="5379" width="15.28515625" customWidth="1"/>
    <col min="5633" max="5633" width="38.28515625" customWidth="1"/>
    <col min="5634" max="5634" width="22.7109375" customWidth="1"/>
    <col min="5635" max="5635" width="15.28515625" customWidth="1"/>
    <col min="5889" max="5889" width="38.28515625" customWidth="1"/>
    <col min="5890" max="5890" width="22.7109375" customWidth="1"/>
    <col min="5891" max="5891" width="15.28515625" customWidth="1"/>
    <col min="6145" max="6145" width="38.28515625" customWidth="1"/>
    <col min="6146" max="6146" width="22.7109375" customWidth="1"/>
    <col min="6147" max="6147" width="15.28515625" customWidth="1"/>
    <col min="6401" max="6401" width="38.28515625" customWidth="1"/>
    <col min="6402" max="6402" width="22.7109375" customWidth="1"/>
    <col min="6403" max="6403" width="15.28515625" customWidth="1"/>
    <col min="6657" max="6657" width="38.28515625" customWidth="1"/>
    <col min="6658" max="6658" width="22.7109375" customWidth="1"/>
    <col min="6659" max="6659" width="15.28515625" customWidth="1"/>
    <col min="6913" max="6913" width="38.28515625" customWidth="1"/>
    <col min="6914" max="6914" width="22.7109375" customWidth="1"/>
    <col min="6915" max="6915" width="15.28515625" customWidth="1"/>
    <col min="7169" max="7169" width="38.28515625" customWidth="1"/>
    <col min="7170" max="7170" width="22.7109375" customWidth="1"/>
    <col min="7171" max="7171" width="15.28515625" customWidth="1"/>
    <col min="7425" max="7425" width="38.28515625" customWidth="1"/>
    <col min="7426" max="7426" width="22.7109375" customWidth="1"/>
    <col min="7427" max="7427" width="15.28515625" customWidth="1"/>
    <col min="7681" max="7681" width="38.28515625" customWidth="1"/>
    <col min="7682" max="7682" width="22.7109375" customWidth="1"/>
    <col min="7683" max="7683" width="15.28515625" customWidth="1"/>
    <col min="7937" max="7937" width="38.28515625" customWidth="1"/>
    <col min="7938" max="7938" width="22.7109375" customWidth="1"/>
    <col min="7939" max="7939" width="15.28515625" customWidth="1"/>
    <col min="8193" max="8193" width="38.28515625" customWidth="1"/>
    <col min="8194" max="8194" width="22.7109375" customWidth="1"/>
    <col min="8195" max="8195" width="15.28515625" customWidth="1"/>
    <col min="8449" max="8449" width="38.28515625" customWidth="1"/>
    <col min="8450" max="8450" width="22.7109375" customWidth="1"/>
    <col min="8451" max="8451" width="15.28515625" customWidth="1"/>
    <col min="8705" max="8705" width="38.28515625" customWidth="1"/>
    <col min="8706" max="8706" width="22.7109375" customWidth="1"/>
    <col min="8707" max="8707" width="15.28515625" customWidth="1"/>
    <col min="8961" max="8961" width="38.28515625" customWidth="1"/>
    <col min="8962" max="8962" width="22.7109375" customWidth="1"/>
    <col min="8963" max="8963" width="15.28515625" customWidth="1"/>
    <col min="9217" max="9217" width="38.28515625" customWidth="1"/>
    <col min="9218" max="9218" width="22.7109375" customWidth="1"/>
    <col min="9219" max="9219" width="15.28515625" customWidth="1"/>
    <col min="9473" max="9473" width="38.28515625" customWidth="1"/>
    <col min="9474" max="9474" width="22.7109375" customWidth="1"/>
    <col min="9475" max="9475" width="15.28515625" customWidth="1"/>
    <col min="9729" max="9729" width="38.28515625" customWidth="1"/>
    <col min="9730" max="9730" width="22.7109375" customWidth="1"/>
    <col min="9731" max="9731" width="15.28515625" customWidth="1"/>
    <col min="9985" max="9985" width="38.28515625" customWidth="1"/>
    <col min="9986" max="9986" width="22.7109375" customWidth="1"/>
    <col min="9987" max="9987" width="15.28515625" customWidth="1"/>
    <col min="10241" max="10241" width="38.28515625" customWidth="1"/>
    <col min="10242" max="10242" width="22.7109375" customWidth="1"/>
    <col min="10243" max="10243" width="15.28515625" customWidth="1"/>
    <col min="10497" max="10497" width="38.28515625" customWidth="1"/>
    <col min="10498" max="10498" width="22.7109375" customWidth="1"/>
    <col min="10499" max="10499" width="15.28515625" customWidth="1"/>
    <col min="10753" max="10753" width="38.28515625" customWidth="1"/>
    <col min="10754" max="10754" width="22.7109375" customWidth="1"/>
    <col min="10755" max="10755" width="15.28515625" customWidth="1"/>
    <col min="11009" max="11009" width="38.28515625" customWidth="1"/>
    <col min="11010" max="11010" width="22.7109375" customWidth="1"/>
    <col min="11011" max="11011" width="15.28515625" customWidth="1"/>
    <col min="11265" max="11265" width="38.28515625" customWidth="1"/>
    <col min="11266" max="11266" width="22.7109375" customWidth="1"/>
    <col min="11267" max="11267" width="15.28515625" customWidth="1"/>
    <col min="11521" max="11521" width="38.28515625" customWidth="1"/>
    <col min="11522" max="11522" width="22.7109375" customWidth="1"/>
    <col min="11523" max="11523" width="15.28515625" customWidth="1"/>
    <col min="11777" max="11777" width="38.28515625" customWidth="1"/>
    <col min="11778" max="11778" width="22.7109375" customWidth="1"/>
    <col min="11779" max="11779" width="15.28515625" customWidth="1"/>
    <col min="12033" max="12033" width="38.28515625" customWidth="1"/>
    <col min="12034" max="12034" width="22.7109375" customWidth="1"/>
    <col min="12035" max="12035" width="15.28515625" customWidth="1"/>
    <col min="12289" max="12289" width="38.28515625" customWidth="1"/>
    <col min="12290" max="12290" width="22.7109375" customWidth="1"/>
    <col min="12291" max="12291" width="15.28515625" customWidth="1"/>
    <col min="12545" max="12545" width="38.28515625" customWidth="1"/>
    <col min="12546" max="12546" width="22.7109375" customWidth="1"/>
    <col min="12547" max="12547" width="15.28515625" customWidth="1"/>
    <col min="12801" max="12801" width="38.28515625" customWidth="1"/>
    <col min="12802" max="12802" width="22.7109375" customWidth="1"/>
    <col min="12803" max="12803" width="15.28515625" customWidth="1"/>
    <col min="13057" max="13057" width="38.28515625" customWidth="1"/>
    <col min="13058" max="13058" width="22.7109375" customWidth="1"/>
    <col min="13059" max="13059" width="15.28515625" customWidth="1"/>
    <col min="13313" max="13313" width="38.28515625" customWidth="1"/>
    <col min="13314" max="13314" width="22.7109375" customWidth="1"/>
    <col min="13315" max="13315" width="15.28515625" customWidth="1"/>
    <col min="13569" max="13569" width="38.28515625" customWidth="1"/>
    <col min="13570" max="13570" width="22.7109375" customWidth="1"/>
    <col min="13571" max="13571" width="15.28515625" customWidth="1"/>
    <col min="13825" max="13825" width="38.28515625" customWidth="1"/>
    <col min="13826" max="13826" width="22.7109375" customWidth="1"/>
    <col min="13827" max="13827" width="15.28515625" customWidth="1"/>
    <col min="14081" max="14081" width="38.28515625" customWidth="1"/>
    <col min="14082" max="14082" width="22.7109375" customWidth="1"/>
    <col min="14083" max="14083" width="15.28515625" customWidth="1"/>
    <col min="14337" max="14337" width="38.28515625" customWidth="1"/>
    <col min="14338" max="14338" width="22.7109375" customWidth="1"/>
    <col min="14339" max="14339" width="15.28515625" customWidth="1"/>
    <col min="14593" max="14593" width="38.28515625" customWidth="1"/>
    <col min="14594" max="14594" width="22.7109375" customWidth="1"/>
    <col min="14595" max="14595" width="15.28515625" customWidth="1"/>
    <col min="14849" max="14849" width="38.28515625" customWidth="1"/>
    <col min="14850" max="14850" width="22.7109375" customWidth="1"/>
    <col min="14851" max="14851" width="15.28515625" customWidth="1"/>
    <col min="15105" max="15105" width="38.28515625" customWidth="1"/>
    <col min="15106" max="15106" width="22.7109375" customWidth="1"/>
    <col min="15107" max="15107" width="15.28515625" customWidth="1"/>
    <col min="15361" max="15361" width="38.28515625" customWidth="1"/>
    <col min="15362" max="15362" width="22.7109375" customWidth="1"/>
    <col min="15363" max="15363" width="15.28515625" customWidth="1"/>
    <col min="15617" max="15617" width="38.28515625" customWidth="1"/>
    <col min="15618" max="15618" width="22.7109375" customWidth="1"/>
    <col min="15619" max="15619" width="15.28515625" customWidth="1"/>
    <col min="15873" max="15873" width="38.28515625" customWidth="1"/>
    <col min="15874" max="15874" width="22.7109375" customWidth="1"/>
    <col min="15875" max="15875" width="15.28515625" customWidth="1"/>
    <col min="16129" max="16129" width="38.28515625" customWidth="1"/>
    <col min="16130" max="16130" width="22.7109375" customWidth="1"/>
    <col min="16131" max="16131" width="15.28515625" customWidth="1"/>
  </cols>
  <sheetData>
    <row r="2" spans="1:9" x14ac:dyDescent="0.2">
      <c r="B2" s="56" t="s">
        <v>58</v>
      </c>
    </row>
    <row r="4" spans="1:9" ht="17.25" x14ac:dyDescent="0.3">
      <c r="A4" s="57" t="s">
        <v>59</v>
      </c>
      <c r="B4" s="58"/>
      <c r="C4" s="58"/>
      <c r="D4" s="59"/>
      <c r="E4" s="59"/>
      <c r="F4" s="60"/>
      <c r="G4" s="60"/>
      <c r="H4" s="60"/>
      <c r="I4" s="60"/>
    </row>
    <row r="5" spans="1:9" ht="17.25" x14ac:dyDescent="0.3">
      <c r="A5" s="59"/>
      <c r="B5" s="58"/>
      <c r="C5" s="58"/>
      <c r="D5" s="59"/>
      <c r="E5" s="59"/>
      <c r="F5" s="60"/>
      <c r="G5" s="60"/>
      <c r="H5" s="60"/>
      <c r="I5" s="60"/>
    </row>
    <row r="6" spans="1:9" ht="17.25" x14ac:dyDescent="0.3">
      <c r="A6" s="57" t="s">
        <v>164</v>
      </c>
      <c r="B6" s="61"/>
      <c r="C6" s="58"/>
      <c r="D6" s="59"/>
      <c r="E6" s="59"/>
      <c r="F6" s="60"/>
      <c r="G6" s="60"/>
      <c r="H6" s="60"/>
      <c r="I6" s="60"/>
    </row>
    <row r="7" spans="1:9" ht="17.25" x14ac:dyDescent="0.3">
      <c r="A7" s="59"/>
      <c r="B7" s="58"/>
      <c r="C7" s="58"/>
      <c r="D7" s="59"/>
      <c r="E7" s="59"/>
      <c r="F7" s="60"/>
      <c r="G7" s="60"/>
      <c r="H7" s="60"/>
      <c r="I7" s="60"/>
    </row>
    <row r="8" spans="1:9" ht="17.25" x14ac:dyDescent="0.3">
      <c r="A8" s="59"/>
      <c r="B8" s="62" t="s">
        <v>61</v>
      </c>
      <c r="C8" s="62" t="s">
        <v>62</v>
      </c>
      <c r="D8" s="59"/>
      <c r="E8" s="59"/>
      <c r="F8" s="60"/>
      <c r="G8" s="60"/>
      <c r="H8" s="60"/>
      <c r="I8" s="60"/>
    </row>
    <row r="9" spans="1:9" ht="17.25" x14ac:dyDescent="0.3">
      <c r="A9" s="63" t="s">
        <v>63</v>
      </c>
      <c r="B9" s="117">
        <v>7017.33</v>
      </c>
      <c r="C9" s="62"/>
      <c r="D9" s="59"/>
      <c r="E9" s="59"/>
      <c r="F9" s="60"/>
      <c r="G9" s="60"/>
      <c r="H9" s="60"/>
      <c r="I9" s="60"/>
    </row>
    <row r="10" spans="1:9" ht="17.25" x14ac:dyDescent="0.3">
      <c r="A10" s="64" t="s">
        <v>64</v>
      </c>
      <c r="B10" s="62"/>
      <c r="C10" s="62"/>
      <c r="D10" s="59"/>
      <c r="E10" s="59"/>
      <c r="F10" s="60"/>
      <c r="G10" s="60"/>
      <c r="H10" s="60"/>
      <c r="I10" s="60"/>
    </row>
    <row r="11" spans="1:9" ht="17.25" x14ac:dyDescent="0.3">
      <c r="A11" s="64" t="s">
        <v>65</v>
      </c>
      <c r="B11" s="62"/>
      <c r="C11" s="62"/>
      <c r="D11" s="59"/>
      <c r="E11" s="59"/>
      <c r="F11" s="60"/>
      <c r="G11" s="60"/>
      <c r="H11" s="60"/>
      <c r="I11" s="60"/>
    </row>
    <row r="12" spans="1:9" ht="17.25" x14ac:dyDescent="0.3">
      <c r="A12" s="59"/>
      <c r="B12" s="58"/>
      <c r="C12" s="58"/>
      <c r="D12" s="59"/>
      <c r="E12" s="59"/>
      <c r="F12" s="60"/>
      <c r="G12" s="60"/>
      <c r="H12" s="60"/>
      <c r="I12" s="60"/>
    </row>
    <row r="13" spans="1:9" ht="17.25" x14ac:dyDescent="0.3">
      <c r="A13" s="65" t="s">
        <v>66</v>
      </c>
      <c r="B13" s="58" t="s">
        <v>67</v>
      </c>
      <c r="C13" s="58"/>
      <c r="D13" s="59"/>
      <c r="E13" s="59"/>
      <c r="F13" s="60"/>
      <c r="G13" s="60"/>
      <c r="H13" s="60"/>
      <c r="I13" s="60"/>
    </row>
    <row r="14" spans="1:9" ht="17.25" x14ac:dyDescent="0.3">
      <c r="A14" s="64" t="s">
        <v>68</v>
      </c>
      <c r="B14" s="62">
        <v>39516.11</v>
      </c>
      <c r="C14" s="62"/>
      <c r="D14" s="59"/>
      <c r="E14" s="59"/>
      <c r="F14" s="60"/>
      <c r="G14" s="60"/>
      <c r="H14" s="60"/>
      <c r="I14" s="60"/>
    </row>
    <row r="15" spans="1:9" ht="17.25" x14ac:dyDescent="0.3">
      <c r="A15" s="64"/>
      <c r="B15" s="62"/>
      <c r="C15" s="62"/>
      <c r="D15" s="59"/>
      <c r="E15" s="59"/>
      <c r="F15" s="60"/>
      <c r="G15" s="60"/>
      <c r="H15" s="60"/>
      <c r="I15" s="60"/>
    </row>
    <row r="16" spans="1:9" ht="17.25" x14ac:dyDescent="0.3">
      <c r="A16" s="64" t="s">
        <v>165</v>
      </c>
      <c r="B16" s="62"/>
      <c r="C16" s="62"/>
      <c r="D16" s="59"/>
      <c r="E16" s="59"/>
      <c r="F16" s="60"/>
      <c r="G16" s="60"/>
      <c r="H16" s="60"/>
      <c r="I16" s="60"/>
    </row>
    <row r="17" spans="1:9" ht="17.25" x14ac:dyDescent="0.3">
      <c r="A17" s="64" t="s">
        <v>70</v>
      </c>
      <c r="B17" s="62">
        <v>0.56000000000000005</v>
      </c>
      <c r="C17" s="62"/>
      <c r="D17" s="59"/>
      <c r="E17" s="59"/>
      <c r="F17" s="60"/>
      <c r="G17" s="60"/>
      <c r="H17" s="60"/>
      <c r="I17" s="60"/>
    </row>
    <row r="18" spans="1:9" ht="17.25" x14ac:dyDescent="0.3">
      <c r="A18" s="59"/>
      <c r="B18" s="58"/>
      <c r="C18" s="58"/>
      <c r="D18" s="59"/>
      <c r="E18" s="59"/>
      <c r="F18" s="60"/>
      <c r="G18" s="60"/>
      <c r="H18" s="60"/>
      <c r="I18" s="60"/>
    </row>
    <row r="19" spans="1:9" ht="17.25" x14ac:dyDescent="0.3">
      <c r="A19" s="63" t="s">
        <v>71</v>
      </c>
      <c r="B19" s="62">
        <f>SUM(B10:B18)</f>
        <v>39516.67</v>
      </c>
      <c r="C19" s="62"/>
      <c r="D19" s="59"/>
      <c r="E19" s="59"/>
      <c r="F19" s="60"/>
      <c r="G19" s="60"/>
      <c r="H19" s="60"/>
      <c r="I19" s="60"/>
    </row>
    <row r="20" spans="1:9" ht="17.25" x14ac:dyDescent="0.3">
      <c r="A20" s="59"/>
      <c r="B20" s="58"/>
      <c r="C20" s="58"/>
      <c r="D20" s="59"/>
      <c r="E20" s="59"/>
      <c r="F20" s="60"/>
      <c r="G20" s="60"/>
      <c r="H20" s="60"/>
      <c r="I20" s="60"/>
    </row>
    <row r="21" spans="1:9" ht="17.25" x14ac:dyDescent="0.3">
      <c r="A21" s="63" t="s">
        <v>72</v>
      </c>
      <c r="B21" s="58"/>
      <c r="C21" s="58"/>
      <c r="D21" s="59"/>
      <c r="E21" s="59"/>
      <c r="F21" s="60"/>
      <c r="G21" s="60"/>
      <c r="H21" s="60"/>
      <c r="I21" s="60"/>
    </row>
    <row r="22" spans="1:9" ht="17.25" x14ac:dyDescent="0.3">
      <c r="A22" s="65" t="s">
        <v>73</v>
      </c>
      <c r="B22" s="58"/>
      <c r="C22" s="58"/>
      <c r="D22" s="59"/>
      <c r="E22" s="59"/>
      <c r="F22" s="60"/>
      <c r="G22" s="60"/>
      <c r="H22" s="60"/>
      <c r="I22" s="60"/>
    </row>
    <row r="23" spans="1:9" ht="17.25" x14ac:dyDescent="0.3">
      <c r="A23" s="64" t="s">
        <v>74</v>
      </c>
      <c r="B23" s="62"/>
      <c r="C23" s="66"/>
      <c r="D23" s="59"/>
      <c r="E23" s="59"/>
      <c r="F23" s="60"/>
      <c r="G23" s="60"/>
      <c r="H23" s="60"/>
      <c r="I23" s="60"/>
    </row>
    <row r="24" spans="1:9" ht="17.25" x14ac:dyDescent="0.3">
      <c r="A24" s="64" t="s">
        <v>75</v>
      </c>
      <c r="B24" s="62">
        <f>'[3]Schedule B'!E8+'[3]Schedule B'!E9+'[3]Schedule B'!E11+'[3]Schedule B'!E15+'[3]Schedule B'!E16</f>
        <v>1017.8</v>
      </c>
      <c r="C24" s="66"/>
      <c r="D24" s="59"/>
      <c r="E24" s="59"/>
      <c r="F24" s="60"/>
      <c r="G24" s="60"/>
      <c r="H24" s="60"/>
      <c r="I24" s="60"/>
    </row>
    <row r="25" spans="1:9" ht="17.25" x14ac:dyDescent="0.3">
      <c r="A25" s="64" t="s">
        <v>76</v>
      </c>
      <c r="B25" s="62"/>
      <c r="C25" s="66"/>
      <c r="D25" s="59"/>
      <c r="E25" s="59"/>
      <c r="F25" s="60"/>
      <c r="G25" s="60"/>
      <c r="H25" s="60"/>
      <c r="I25" s="60"/>
    </row>
    <row r="26" spans="1:9" ht="17.25" x14ac:dyDescent="0.3">
      <c r="A26" s="64" t="s">
        <v>77</v>
      </c>
      <c r="B26" s="62"/>
      <c r="C26" s="66"/>
      <c r="D26" s="59"/>
      <c r="E26" s="59"/>
      <c r="F26" s="60"/>
      <c r="G26" s="60"/>
      <c r="H26" s="60"/>
      <c r="I26" s="60"/>
    </row>
    <row r="27" spans="1:9" ht="17.25" x14ac:dyDescent="0.3">
      <c r="A27" s="64" t="s">
        <v>78</v>
      </c>
      <c r="B27" s="62">
        <f>'[3]Schedule B'!E12</f>
        <v>985.66</v>
      </c>
      <c r="C27" s="62"/>
      <c r="D27" s="59"/>
      <c r="E27" s="59"/>
      <c r="F27" s="60"/>
      <c r="G27" s="60"/>
      <c r="H27" s="60"/>
      <c r="I27" s="60"/>
    </row>
    <row r="28" spans="1:9" ht="27.75" x14ac:dyDescent="0.3">
      <c r="A28" s="67" t="s">
        <v>79</v>
      </c>
      <c r="B28" s="62"/>
      <c r="C28" s="62"/>
      <c r="D28" s="59"/>
      <c r="E28" s="59"/>
      <c r="F28" s="60"/>
      <c r="G28" s="60"/>
      <c r="H28" s="60"/>
      <c r="I28" s="60"/>
    </row>
    <row r="29" spans="1:9" ht="17.25" x14ac:dyDescent="0.3">
      <c r="A29" s="64" t="s">
        <v>80</v>
      </c>
      <c r="B29" s="62">
        <f>'[3]Schedule B'!E10</f>
        <v>10</v>
      </c>
      <c r="C29" s="62"/>
      <c r="D29" s="59"/>
      <c r="E29" s="59"/>
      <c r="F29" s="60"/>
      <c r="G29" s="60"/>
      <c r="H29" s="60"/>
      <c r="I29" s="60"/>
    </row>
    <row r="30" spans="1:9" ht="17.25" x14ac:dyDescent="0.3">
      <c r="A30" s="63" t="s">
        <v>81</v>
      </c>
      <c r="B30" s="68">
        <f>SUM(B23:B29)</f>
        <v>2013.46</v>
      </c>
      <c r="C30" s="68"/>
      <c r="D30" s="59"/>
      <c r="E30" s="59"/>
      <c r="F30" s="60"/>
      <c r="G30" s="60"/>
      <c r="H30" s="60"/>
      <c r="I30" s="60"/>
    </row>
    <row r="31" spans="1:9" ht="17.25" x14ac:dyDescent="0.3">
      <c r="A31" s="59"/>
      <c r="B31" s="58"/>
      <c r="C31" s="58"/>
      <c r="D31" s="59"/>
      <c r="E31" s="59"/>
      <c r="F31" s="60"/>
      <c r="G31" s="60"/>
      <c r="H31" s="60"/>
      <c r="I31" s="60"/>
    </row>
    <row r="32" spans="1:9" ht="17.25" x14ac:dyDescent="0.3">
      <c r="A32" s="65" t="s">
        <v>82</v>
      </c>
      <c r="B32" s="58"/>
      <c r="C32" s="58"/>
      <c r="D32" s="59"/>
      <c r="E32" s="59"/>
      <c r="F32" s="60"/>
      <c r="G32" s="60"/>
      <c r="H32" s="60"/>
      <c r="I32" s="60"/>
    </row>
    <row r="33" spans="1:9" ht="17.25" x14ac:dyDescent="0.3">
      <c r="A33" s="64" t="s">
        <v>83</v>
      </c>
      <c r="B33" s="62">
        <f>'[3]Schedule B'!E14</f>
        <v>10.59</v>
      </c>
      <c r="C33" s="62"/>
      <c r="D33" s="59"/>
      <c r="E33" s="59"/>
      <c r="F33" s="60"/>
      <c r="G33" s="60"/>
      <c r="H33" s="60"/>
      <c r="I33" s="60"/>
    </row>
    <row r="34" spans="1:9" ht="17.25" x14ac:dyDescent="0.3">
      <c r="A34" s="64" t="s">
        <v>84</v>
      </c>
      <c r="B34" s="62"/>
      <c r="C34" s="62"/>
      <c r="D34" s="59"/>
      <c r="E34" s="59"/>
      <c r="F34" s="60"/>
      <c r="G34" s="60"/>
      <c r="H34" s="60"/>
      <c r="I34" s="60"/>
    </row>
    <row r="35" spans="1:9" ht="17.25" x14ac:dyDescent="0.3">
      <c r="A35" s="64" t="s">
        <v>85</v>
      </c>
      <c r="B35" s="62"/>
      <c r="C35" s="62"/>
      <c r="D35" s="59"/>
      <c r="E35" s="59"/>
      <c r="F35" s="60"/>
      <c r="G35" s="60"/>
      <c r="H35" s="60"/>
      <c r="I35" s="60"/>
    </row>
    <row r="36" spans="1:9" ht="17.25" x14ac:dyDescent="0.3">
      <c r="A36" s="64" t="s">
        <v>86</v>
      </c>
      <c r="B36" s="62"/>
      <c r="C36" s="62"/>
      <c r="D36" s="59"/>
      <c r="E36" s="59"/>
      <c r="F36" s="60"/>
      <c r="G36" s="60"/>
      <c r="H36" s="60"/>
      <c r="I36" s="60"/>
    </row>
    <row r="37" spans="1:9" ht="17.25" x14ac:dyDescent="0.3">
      <c r="A37" s="64" t="s">
        <v>87</v>
      </c>
      <c r="B37" s="62"/>
      <c r="C37" s="62"/>
      <c r="D37" s="59"/>
      <c r="E37" s="59"/>
      <c r="F37" s="60"/>
      <c r="G37" s="60"/>
      <c r="H37" s="60"/>
      <c r="I37" s="60"/>
    </row>
    <row r="38" spans="1:9" ht="17.25" x14ac:dyDescent="0.3">
      <c r="A38" s="64" t="s">
        <v>88</v>
      </c>
      <c r="B38" s="62">
        <f>'[3]Schedule B'!E13</f>
        <v>205.64</v>
      </c>
      <c r="C38" s="66"/>
      <c r="D38" s="59"/>
      <c r="E38" s="59"/>
      <c r="F38" s="60"/>
      <c r="G38" s="60"/>
      <c r="H38" s="60"/>
      <c r="I38" s="60"/>
    </row>
    <row r="39" spans="1:9" ht="17.25" x14ac:dyDescent="0.3">
      <c r="A39" s="64" t="s">
        <v>89</v>
      </c>
      <c r="B39" s="62"/>
      <c r="C39" s="62"/>
      <c r="D39" s="59"/>
      <c r="E39" s="59"/>
      <c r="F39" s="60"/>
      <c r="G39" s="60"/>
      <c r="H39" s="60"/>
      <c r="I39" s="60"/>
    </row>
    <row r="40" spans="1:9" ht="17.25" x14ac:dyDescent="0.3">
      <c r="A40" s="63" t="s">
        <v>81</v>
      </c>
      <c r="B40" s="68">
        <f>SUM(B32:B39)</f>
        <v>216.23</v>
      </c>
      <c r="C40" s="68"/>
      <c r="D40" s="59"/>
      <c r="E40" s="59"/>
      <c r="F40" s="60"/>
      <c r="G40" s="60"/>
      <c r="H40" s="60"/>
      <c r="I40" s="60"/>
    </row>
    <row r="41" spans="1:9" ht="17.25" x14ac:dyDescent="0.3">
      <c r="A41" s="59"/>
      <c r="B41" s="58"/>
      <c r="C41" s="58"/>
      <c r="D41" s="59"/>
      <c r="E41" s="59"/>
      <c r="F41" s="60"/>
      <c r="G41" s="60"/>
      <c r="H41" s="60"/>
      <c r="I41" s="60"/>
    </row>
    <row r="42" spans="1:9" ht="17.25" x14ac:dyDescent="0.3">
      <c r="A42" s="65" t="s">
        <v>90</v>
      </c>
      <c r="B42" s="58"/>
      <c r="C42" s="58"/>
      <c r="D42" s="59"/>
      <c r="E42" s="59"/>
      <c r="F42" s="60"/>
      <c r="G42" s="60"/>
      <c r="H42" s="60"/>
      <c r="I42" s="60"/>
    </row>
    <row r="43" spans="1:9" ht="17.25" x14ac:dyDescent="0.3">
      <c r="A43" s="64" t="s">
        <v>91</v>
      </c>
      <c r="B43" s="62"/>
      <c r="C43" s="62"/>
      <c r="D43" s="59"/>
      <c r="E43" s="59"/>
      <c r="F43" s="60"/>
      <c r="G43" s="60"/>
      <c r="H43" s="60"/>
      <c r="I43" s="60"/>
    </row>
    <row r="44" spans="1:9" ht="17.25" x14ac:dyDescent="0.3">
      <c r="A44" s="64" t="s">
        <v>92</v>
      </c>
      <c r="B44" s="62"/>
      <c r="C44" s="62"/>
      <c r="D44" s="59"/>
      <c r="E44" s="59"/>
      <c r="F44" s="60"/>
      <c r="G44" s="60"/>
      <c r="H44" s="60"/>
      <c r="I44" s="60"/>
    </row>
    <row r="45" spans="1:9" ht="17.25" x14ac:dyDescent="0.3">
      <c r="A45" s="64" t="s">
        <v>93</v>
      </c>
      <c r="B45" s="62"/>
      <c r="C45" s="62"/>
      <c r="D45" s="59"/>
      <c r="E45" s="59"/>
      <c r="F45" s="60"/>
      <c r="G45" s="60"/>
      <c r="H45" s="60"/>
      <c r="I45" s="60"/>
    </row>
    <row r="46" spans="1:9" ht="17.25" x14ac:dyDescent="0.3">
      <c r="A46" s="64" t="s">
        <v>94</v>
      </c>
      <c r="B46" s="62"/>
      <c r="C46" s="62"/>
      <c r="D46" s="59"/>
      <c r="E46" s="59"/>
      <c r="F46" s="60"/>
      <c r="G46" s="60"/>
      <c r="H46" s="60"/>
      <c r="I46" s="60"/>
    </row>
    <row r="47" spans="1:9" ht="17.25" x14ac:dyDescent="0.3">
      <c r="A47" s="64" t="s">
        <v>95</v>
      </c>
      <c r="B47" s="62"/>
      <c r="C47" s="62"/>
      <c r="D47" s="59"/>
      <c r="E47" s="59"/>
      <c r="F47" s="60"/>
      <c r="G47" s="60"/>
      <c r="H47" s="60"/>
      <c r="I47" s="60"/>
    </row>
    <row r="48" spans="1:9" ht="17.25" x14ac:dyDescent="0.3">
      <c r="A48" s="64" t="s">
        <v>96</v>
      </c>
      <c r="B48" s="62"/>
      <c r="C48" s="62"/>
      <c r="D48" s="59"/>
      <c r="E48" s="59"/>
      <c r="F48" s="60"/>
      <c r="G48" s="60"/>
      <c r="H48" s="60"/>
      <c r="I48" s="60"/>
    </row>
    <row r="49" spans="1:7" ht="13.5" x14ac:dyDescent="0.25">
      <c r="A49" s="67" t="s">
        <v>97</v>
      </c>
      <c r="B49" s="62"/>
      <c r="C49" s="62"/>
      <c r="D49" s="69"/>
      <c r="E49" s="69"/>
    </row>
    <row r="50" spans="1:7" ht="13.5" x14ac:dyDescent="0.25">
      <c r="A50" s="67" t="s">
        <v>98</v>
      </c>
      <c r="B50" s="62"/>
      <c r="C50" s="62"/>
      <c r="D50" s="69"/>
      <c r="E50" s="69"/>
    </row>
    <row r="51" spans="1:7" ht="13.5" x14ac:dyDescent="0.25">
      <c r="A51" s="67"/>
      <c r="B51" s="62"/>
      <c r="C51" s="62"/>
      <c r="D51" s="69"/>
      <c r="E51" s="69"/>
    </row>
    <row r="52" spans="1:7" x14ac:dyDescent="0.2">
      <c r="A52" s="63" t="s">
        <v>99</v>
      </c>
      <c r="B52" s="68">
        <f>SUM(B43:B50)</f>
        <v>0</v>
      </c>
      <c r="C52" s="68"/>
      <c r="D52" s="69"/>
      <c r="E52" s="69"/>
    </row>
    <row r="53" spans="1:7" ht="13.5" x14ac:dyDescent="0.25">
      <c r="C53" s="70"/>
      <c r="D53" s="69"/>
      <c r="E53" s="69"/>
    </row>
    <row r="54" spans="1:7" ht="13.5" x14ac:dyDescent="0.25">
      <c r="A54" s="65" t="s">
        <v>100</v>
      </c>
      <c r="B54" s="68">
        <f>B30+B40+B52-B19</f>
        <v>-37286.979999999996</v>
      </c>
      <c r="C54" s="62"/>
      <c r="D54" s="69"/>
      <c r="E54" s="69"/>
    </row>
    <row r="55" spans="1:7" ht="26.25" x14ac:dyDescent="0.25">
      <c r="A55" s="71" t="s">
        <v>101</v>
      </c>
      <c r="B55" s="68">
        <f>'[3]Schedule B'!E34</f>
        <v>0</v>
      </c>
      <c r="C55" s="62"/>
      <c r="D55" s="69"/>
      <c r="E55" s="69"/>
    </row>
    <row r="56" spans="1:7" ht="26.25" x14ac:dyDescent="0.25">
      <c r="A56" s="71" t="s">
        <v>102</v>
      </c>
      <c r="B56" s="72">
        <f>'[3]Schedule B'!E32</f>
        <v>0</v>
      </c>
      <c r="C56" s="62"/>
      <c r="D56" s="69"/>
      <c r="E56" s="69"/>
    </row>
    <row r="57" spans="1:7" ht="13.5" x14ac:dyDescent="0.25">
      <c r="A57" s="71" t="s">
        <v>103</v>
      </c>
      <c r="B57" s="68">
        <f>B54-B55+B56</f>
        <v>-37286.979999999996</v>
      </c>
      <c r="C57" s="62"/>
      <c r="D57" s="69"/>
      <c r="E57" s="69"/>
    </row>
    <row r="58" spans="1:7" ht="13.5" x14ac:dyDescent="0.25">
      <c r="A58" s="71"/>
      <c r="B58" s="68"/>
      <c r="C58" s="62"/>
      <c r="D58" s="69"/>
      <c r="E58" s="69"/>
    </row>
    <row r="59" spans="1:7" ht="26.25" x14ac:dyDescent="0.25">
      <c r="A59" s="73" t="s">
        <v>104</v>
      </c>
      <c r="B59" s="68">
        <f>B9-B57</f>
        <v>44304.31</v>
      </c>
      <c r="C59" s="62"/>
      <c r="D59" s="69"/>
      <c r="E59" s="69"/>
    </row>
    <row r="60" spans="1:7" ht="13.5" x14ac:dyDescent="0.25">
      <c r="A60" s="59"/>
      <c r="B60" s="58"/>
      <c r="C60" s="58"/>
      <c r="D60" s="69"/>
      <c r="E60" s="69"/>
    </row>
    <row r="61" spans="1:7" x14ac:dyDescent="0.2">
      <c r="A61" s="57" t="s">
        <v>105</v>
      </c>
      <c r="B61" s="61"/>
      <c r="C61" s="61"/>
      <c r="D61" s="69"/>
      <c r="E61" s="69"/>
    </row>
    <row r="62" spans="1:7" x14ac:dyDescent="0.2">
      <c r="A62" s="57" t="s">
        <v>106</v>
      </c>
      <c r="B62" s="61"/>
      <c r="C62" s="61"/>
      <c r="D62" s="69"/>
      <c r="E62" s="69"/>
    </row>
    <row r="63" spans="1:7" x14ac:dyDescent="0.2">
      <c r="A63" s="57" t="s">
        <v>107</v>
      </c>
      <c r="B63" s="61"/>
      <c r="C63" s="61"/>
      <c r="D63" s="69"/>
      <c r="E63" s="69"/>
      <c r="G63" s="75"/>
    </row>
    <row r="64" spans="1:7" ht="13.5" x14ac:dyDescent="0.25">
      <c r="A64" s="59"/>
      <c r="B64" s="58"/>
      <c r="C64" s="58"/>
      <c r="D64" s="69"/>
      <c r="E64" s="69"/>
    </row>
    <row r="65" spans="1:3" ht="13.5" x14ac:dyDescent="0.25">
      <c r="A65" s="59"/>
      <c r="B65" s="58"/>
      <c r="C65" s="58"/>
    </row>
    <row r="66" spans="1:3" ht="17.25" x14ac:dyDescent="0.3">
      <c r="A66" s="60"/>
      <c r="B66" s="76"/>
      <c r="C66" s="76"/>
    </row>
    <row r="67" spans="1:3" ht="17.25" x14ac:dyDescent="0.3">
      <c r="A67" s="60"/>
      <c r="B67" s="76"/>
      <c r="C67" s="76"/>
    </row>
  </sheetData>
  <pageMargins left="0.75" right="0.75" top="0.48" bottom="1" header="0.5" footer="0.5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</vt:lpstr>
      <vt:lpstr>2016 Budget</vt:lpstr>
      <vt:lpstr>2015 Budget</vt:lpstr>
      <vt:lpstr>2014 Budget</vt:lpstr>
      <vt:lpstr>2014 1A</vt:lpstr>
      <vt:lpstr>2014 1B</vt:lpstr>
      <vt:lpstr>2014 A</vt:lpstr>
      <vt:lpstr>2014 B</vt:lpstr>
      <vt:lpstr>2015 A</vt:lpstr>
      <vt:lpstr>2015 B</vt:lpstr>
      <vt:lpstr>'2014 Budget'!Print_Area</vt:lpstr>
      <vt:lpstr>'2015 Budget'!Print_Area</vt:lpstr>
      <vt:lpstr>'2016 Budget'!Print_Area</vt:lpstr>
      <vt:lpstr>Budget!Print_Area</vt:lpstr>
      <vt:lpstr>'2014 Budget'!Print_Titles</vt:lpstr>
      <vt:lpstr>'2015 Budget'!Print_Titles</vt:lpstr>
      <vt:lpstr>'2016 Budget'!Print_Titles</vt:lpstr>
      <vt:lpstr>Budget!Print_Titles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Robert Simmons</cp:lastModifiedBy>
  <cp:lastPrinted>2015-08-21T15:36:52Z</cp:lastPrinted>
  <dcterms:created xsi:type="dcterms:W3CDTF">2001-05-18T00:29:33Z</dcterms:created>
  <dcterms:modified xsi:type="dcterms:W3CDTF">2015-09-08T17:10:27Z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